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2" activeTab="11"/>
  </bookViews>
  <sheets>
    <sheet name="总表" sheetId="47" state="hidden" r:id="rId1"/>
    <sheet name="评估结果汇总" sheetId="48" state="hidden" r:id="rId2"/>
    <sheet name="A区 " sheetId="46" r:id="rId3"/>
    <sheet name="B区" sheetId="41" r:id="rId4"/>
    <sheet name="C区" sheetId="42" r:id="rId5"/>
    <sheet name="P区店面" sheetId="45" r:id="rId6"/>
    <sheet name="北堤" sheetId="37" r:id="rId7"/>
    <sheet name="Sheet1" sheetId="49" state="hidden" r:id="rId8"/>
    <sheet name="Sheet1 (2)" sheetId="50" state="hidden" r:id="rId9"/>
    <sheet name="Sheet1 (3)" sheetId="51" state="hidden" r:id="rId10"/>
    <sheet name="Sheet1 (4)" sheetId="52" state="hidden" r:id="rId11"/>
    <sheet name="汇总" sheetId="57" r:id="rId12"/>
  </sheets>
  <definedNames>
    <definedName name="_xlnm._FilterDatabase" localSheetId="2" hidden="1">'A区 '!$A$2:$F$321</definedName>
    <definedName name="_xlnm._FilterDatabase" localSheetId="3" hidden="1">B区!$A$1:$G$56</definedName>
    <definedName name="_xlnm._FilterDatabase" localSheetId="4" hidden="1">C区!$A$1:$G$73</definedName>
    <definedName name="_xlnm._FilterDatabase" localSheetId="5" hidden="1">P区店面!$A$1:$D$94</definedName>
    <definedName name="_xlnm._FilterDatabase" localSheetId="6" hidden="1">北堤!$A$1:$D$5</definedName>
    <definedName name="_xlnm.Print_Area" localSheetId="1">评估结果汇总!$D$2:$K$15</definedName>
    <definedName name="_xlnm.Print_Titles" localSheetId="2">'A区 '!$2:$2</definedName>
    <definedName name="_xlnm.Print_Titles" localSheetId="3">B区!$2:$2</definedName>
    <definedName name="_xlnm.Print_Titles" localSheetId="4">C区!$2:$2</definedName>
  </definedNames>
  <calcPr calcId="144525" fullPrecision="0"/>
</workbook>
</file>

<file path=xl/sharedStrings.xml><?xml version="1.0" encoding="utf-8"?>
<sst xmlns="http://schemas.openxmlformats.org/spreadsheetml/2006/main" count="1986" uniqueCount="678">
  <si>
    <t>附件1                   项目评估需求表</t>
  </si>
  <si>
    <t>区域</t>
  </si>
  <si>
    <t>类别</t>
  </si>
  <si>
    <t>楼层</t>
  </si>
  <si>
    <t>功能</t>
  </si>
  <si>
    <t>租赁面积（m²）</t>
  </si>
  <si>
    <t>店面/摊位
数量</t>
  </si>
  <si>
    <t>备注</t>
  </si>
  <si>
    <t>需求</t>
  </si>
  <si>
    <t>A区</t>
  </si>
  <si>
    <t>店面</t>
  </si>
  <si>
    <t>一层</t>
  </si>
  <si>
    <t>水产</t>
  </si>
  <si>
    <t>详见附表1</t>
  </si>
  <si>
    <t>每个店铺进行单独的租赁价格评估，需按以下标准进行区分：
1.位置优劣；
2.承租物类型（店面/摊位）；
3.楼层；
4.功能业态。</t>
  </si>
  <si>
    <t>非水产</t>
  </si>
  <si>
    <t>二层</t>
  </si>
  <si>
    <t>餐饮</t>
  </si>
  <si>
    <t>摊位</t>
  </si>
  <si>
    <t>B区</t>
  </si>
  <si>
    <t>详见附表2</t>
  </si>
  <si>
    <t>金融</t>
  </si>
  <si>
    <t>电商</t>
  </si>
  <si>
    <t>公寓</t>
  </si>
  <si>
    <t>办公</t>
  </si>
  <si>
    <t>三层</t>
  </si>
  <si>
    <t>四层</t>
  </si>
  <si>
    <t>C区</t>
  </si>
  <si>
    <t>详见附表3</t>
  </si>
  <si>
    <t>D区</t>
  </si>
  <si>
    <t>详见附表4</t>
  </si>
  <si>
    <t>E区</t>
  </si>
  <si>
    <t>详见附表5</t>
  </si>
  <si>
    <t>P区</t>
  </si>
  <si>
    <t>详见附表6</t>
  </si>
  <si>
    <t>配套公寓楼</t>
  </si>
  <si>
    <t>北堤</t>
  </si>
  <si>
    <t>详见附表7</t>
  </si>
  <si>
    <t>合计</t>
  </si>
  <si>
    <r>
      <rPr>
        <sz val="12"/>
        <rFont val="宋体"/>
        <charset val="134"/>
      </rPr>
      <t>备注：租赁年限拟设定为5年，在</t>
    </r>
    <r>
      <rPr>
        <sz val="12"/>
        <rFont val="宋体"/>
        <charset val="134"/>
      </rPr>
      <t>5</t>
    </r>
    <r>
      <rPr>
        <sz val="12"/>
        <rFont val="宋体"/>
        <charset val="134"/>
      </rPr>
      <t>年期限内的租金递增率。</t>
    </r>
  </si>
  <si>
    <t>夏商国际水产城租金评估汇总</t>
  </si>
  <si>
    <t>序号</t>
  </si>
  <si>
    <t>项目</t>
  </si>
  <si>
    <t>面积（㎡）</t>
  </si>
  <si>
    <t>总租金（元/月）</t>
  </si>
  <si>
    <t>自用面积</t>
  </si>
  <si>
    <t>P区配套公寓楼</t>
  </si>
  <si>
    <t>夏商国际水产城A区</t>
  </si>
  <si>
    <t>店号</t>
  </si>
  <si>
    <t>一层面积（㎡）</t>
  </si>
  <si>
    <t>用途</t>
  </si>
  <si>
    <t>二层面积（㎡）</t>
  </si>
  <si>
    <t>A001</t>
  </si>
  <si>
    <t>水产经营</t>
  </si>
  <si>
    <t>A002</t>
  </si>
  <si>
    <t>A003</t>
  </si>
  <si>
    <t>A004</t>
  </si>
  <si>
    <t>A005</t>
  </si>
  <si>
    <t>A006</t>
  </si>
  <si>
    <t>A007</t>
  </si>
  <si>
    <t>A008</t>
  </si>
  <si>
    <t>A009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</si>
  <si>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</si>
  <si>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</si>
  <si>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</si>
  <si>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</si>
  <si>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</si>
  <si>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</si>
  <si>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</si>
  <si>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</si>
  <si>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</si>
  <si>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</si>
  <si>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</si>
  <si>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A021-1</t>
  </si>
  <si>
    <t>A021-2</t>
  </si>
  <si>
    <t>非水产经营</t>
  </si>
  <si>
    <t>A022</t>
  </si>
  <si>
    <t>A023</t>
  </si>
  <si>
    <t>A024</t>
  </si>
  <si>
    <t>A025</t>
  </si>
  <si>
    <t>A026</t>
  </si>
  <si>
    <t>A027</t>
  </si>
  <si>
    <t>A028</t>
  </si>
  <si>
    <t>A029</t>
  </si>
  <si>
    <t>A030</t>
  </si>
  <si>
    <t>A031</t>
  </si>
  <si>
    <t>A032</t>
  </si>
  <si>
    <t>A033</t>
  </si>
  <si>
    <t>A034</t>
  </si>
  <si>
    <t>A035</t>
  </si>
  <si>
    <t>A036</t>
  </si>
  <si>
    <t>A037</t>
  </si>
  <si>
    <t>A038</t>
  </si>
  <si>
    <t>A039</t>
  </si>
  <si>
    <t>A040</t>
  </si>
  <si>
    <t>A041</t>
  </si>
  <si>
    <t>A042</t>
  </si>
  <si>
    <t>A043</t>
  </si>
  <si>
    <t>A044</t>
  </si>
  <si>
    <t>A045</t>
  </si>
  <si>
    <t>A046</t>
  </si>
  <si>
    <t>A047</t>
  </si>
  <si>
    <t>A048</t>
  </si>
  <si>
    <t>A049</t>
  </si>
  <si>
    <t>A050</t>
  </si>
  <si>
    <t>A051</t>
  </si>
  <si>
    <t>A052</t>
  </si>
  <si>
    <t>A053</t>
  </si>
  <si>
    <t>A054</t>
  </si>
  <si>
    <t>A055</t>
  </si>
  <si>
    <t>A056</t>
  </si>
  <si>
    <t>A057</t>
  </si>
  <si>
    <t>A058</t>
  </si>
  <si>
    <t>A059</t>
  </si>
  <si>
    <t>A060</t>
  </si>
  <si>
    <t>A061</t>
  </si>
  <si>
    <t>A062</t>
  </si>
  <si>
    <t>A063</t>
  </si>
  <si>
    <t>A064</t>
  </si>
  <si>
    <t>A065</t>
  </si>
  <si>
    <t>A066</t>
  </si>
  <si>
    <t>A067</t>
  </si>
  <si>
    <t>A068</t>
  </si>
  <si>
    <t>A069</t>
  </si>
  <si>
    <t>A070</t>
  </si>
  <si>
    <t>A071</t>
  </si>
  <si>
    <t>A072</t>
  </si>
  <si>
    <t>A073</t>
  </si>
  <si>
    <t>A074</t>
  </si>
  <si>
    <t>A075</t>
  </si>
  <si>
    <t>A076</t>
  </si>
  <si>
    <t>A077</t>
  </si>
  <si>
    <t>A078</t>
  </si>
  <si>
    <t>A079</t>
  </si>
  <si>
    <t>A080</t>
  </si>
  <si>
    <t>A081</t>
  </si>
  <si>
    <t>A082</t>
  </si>
  <si>
    <t>A083</t>
  </si>
  <si>
    <t>A084</t>
  </si>
  <si>
    <t>A085</t>
  </si>
  <si>
    <t>A086</t>
  </si>
  <si>
    <t>A087</t>
  </si>
  <si>
    <t>A088</t>
  </si>
  <si>
    <t>A089</t>
  </si>
  <si>
    <t>A090</t>
  </si>
  <si>
    <t>A091</t>
  </si>
  <si>
    <t>A092</t>
  </si>
  <si>
    <t>A093</t>
  </si>
  <si>
    <t>A094</t>
  </si>
  <si>
    <t>A096</t>
  </si>
  <si>
    <t>A097</t>
  </si>
  <si>
    <t>A098</t>
  </si>
  <si>
    <t>A099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</si>
  <si>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</si>
  <si>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</si>
  <si>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</si>
  <si>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</si>
  <si>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</si>
  <si>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</si>
  <si>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</si>
  <si>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</si>
  <si>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</si>
  <si>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</si>
  <si>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</si>
  <si>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</si>
  <si>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</si>
  <si>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</si>
  <si>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</si>
  <si>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</si>
  <si>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</si>
  <si>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</si>
  <si>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</si>
  <si>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</si>
  <si>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</si>
  <si>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</si>
  <si>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</si>
  <si>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</si>
  <si>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</si>
  <si>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</si>
  <si>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</si>
  <si>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</si>
  <si>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</si>
  <si>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</si>
  <si>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</si>
  <si>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</si>
  <si>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</si>
  <si>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</si>
  <si>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</si>
  <si>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</si>
  <si>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</si>
  <si>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</si>
  <si>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</si>
  <si>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</si>
  <si>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</si>
  <si>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</si>
  <si>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</si>
  <si>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</si>
  <si>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</si>
  <si>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</si>
  <si>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</si>
  <si>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</si>
  <si>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</si>
  <si>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</si>
  <si>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</si>
  <si>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</si>
  <si>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</si>
  <si>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</si>
  <si>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</si>
  <si>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</si>
  <si>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</si>
  <si>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</si>
  <si>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</si>
  <si>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</si>
  <si>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</si>
  <si>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</si>
  <si>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</si>
  <si>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</si>
  <si>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</si>
  <si>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</si>
  <si>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A166</t>
  </si>
  <si>
    <t>A167</t>
  </si>
  <si>
    <t>A168</t>
  </si>
  <si>
    <t>A169</t>
  </si>
  <si>
    <t>A170</t>
  </si>
  <si>
    <t>A171</t>
  </si>
  <si>
    <t>A172</t>
  </si>
  <si>
    <t>A173</t>
  </si>
  <si>
    <t>A174</t>
  </si>
  <si>
    <t>A175</t>
  </si>
  <si>
    <t>A176</t>
  </si>
  <si>
    <t>A177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</si>
  <si>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</si>
  <si>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</si>
  <si>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</si>
  <si>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</si>
  <si>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</si>
  <si>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</si>
  <si>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</si>
  <si>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</si>
  <si>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</si>
  <si>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</si>
  <si>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</si>
  <si>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</si>
  <si>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A190</t>
  </si>
  <si>
    <t>A191</t>
  </si>
  <si>
    <t>A192</t>
  </si>
  <si>
    <t>A193</t>
  </si>
  <si>
    <t>A194</t>
  </si>
  <si>
    <t>A195</t>
  </si>
  <si>
    <t>A196</t>
  </si>
  <si>
    <t>A197</t>
  </si>
  <si>
    <t>A198</t>
  </si>
  <si>
    <t>A199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</si>
  <si>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</si>
  <si>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</si>
  <si>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</si>
  <si>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</si>
  <si>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</si>
  <si>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</si>
  <si>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</si>
  <si>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</si>
  <si>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</si>
  <si>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</si>
  <si>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</si>
  <si>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</si>
  <si>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</si>
  <si>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A213</t>
  </si>
  <si>
    <t>A214</t>
  </si>
  <si>
    <t>A215</t>
  </si>
  <si>
    <t>A216</t>
  </si>
  <si>
    <t>A217</t>
  </si>
  <si>
    <t>A218</t>
  </si>
  <si>
    <t>A219</t>
  </si>
  <si>
    <t>A220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</si>
  <si>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</si>
  <si>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</si>
  <si>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</si>
  <si>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</si>
  <si>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</si>
  <si>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</si>
  <si>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</si>
  <si>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</si>
  <si>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</si>
  <si>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</si>
  <si>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</si>
  <si>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</si>
  <si>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</si>
  <si>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</si>
  <si>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A235</t>
  </si>
  <si>
    <t>A236</t>
  </si>
  <si>
    <t>A237</t>
  </si>
  <si>
    <t>A238</t>
  </si>
  <si>
    <t>A239</t>
  </si>
  <si>
    <t>A240</t>
  </si>
  <si>
    <t>A241</t>
  </si>
  <si>
    <t>A242</t>
  </si>
  <si>
    <t>A243</t>
  </si>
  <si>
    <t>A244</t>
  </si>
  <si>
    <t>A245</t>
  </si>
  <si>
    <t>A246</t>
  </si>
  <si>
    <t>A247</t>
  </si>
  <si>
    <t>A248</t>
  </si>
  <si>
    <t>A249</t>
  </si>
  <si>
    <t>A250</t>
  </si>
  <si>
    <t>A251</t>
  </si>
  <si>
    <t>A252</t>
  </si>
  <si>
    <t>A253</t>
  </si>
  <si>
    <t>A254</t>
  </si>
  <si>
    <t>A255</t>
  </si>
  <si>
    <t>A256</t>
  </si>
  <si>
    <t>A257</t>
  </si>
  <si>
    <t>A258</t>
  </si>
  <si>
    <t>A259</t>
  </si>
  <si>
    <t>A260</t>
  </si>
  <si>
    <t>A261</t>
  </si>
  <si>
    <t>A262</t>
  </si>
  <si>
    <t>A263</t>
  </si>
  <si>
    <t>A264</t>
  </si>
  <si>
    <t>A265</t>
  </si>
  <si>
    <t>A266</t>
  </si>
  <si>
    <t>A267</t>
  </si>
  <si>
    <t>A268</t>
  </si>
  <si>
    <t>A269</t>
  </si>
  <si>
    <t>A270</t>
  </si>
  <si>
    <t>A271</t>
  </si>
  <si>
    <t>A272</t>
  </si>
  <si>
    <t>A273</t>
  </si>
  <si>
    <t>A274</t>
  </si>
  <si>
    <t>A275</t>
  </si>
  <si>
    <t>A276</t>
  </si>
  <si>
    <t>A277</t>
  </si>
  <si>
    <t>A278</t>
  </si>
  <si>
    <t>A279</t>
  </si>
  <si>
    <t>A280</t>
  </si>
  <si>
    <t>A281</t>
  </si>
  <si>
    <t>A282</t>
  </si>
  <si>
    <t>A283</t>
  </si>
  <si>
    <t>A284</t>
  </si>
  <si>
    <t>A285</t>
  </si>
  <si>
    <t>A286</t>
  </si>
  <si>
    <t>A287</t>
  </si>
  <si>
    <t>A288</t>
  </si>
  <si>
    <t>A289</t>
  </si>
  <si>
    <t>A290</t>
  </si>
  <si>
    <t>A291</t>
  </si>
  <si>
    <t>A292</t>
  </si>
  <si>
    <t>A293</t>
  </si>
  <si>
    <t>A294</t>
  </si>
  <si>
    <t>A295</t>
  </si>
  <si>
    <t>A296</t>
  </si>
  <si>
    <t>A297</t>
  </si>
  <si>
    <t>A298</t>
  </si>
  <si>
    <t>A299</t>
  </si>
  <si>
    <t>A300</t>
  </si>
  <si>
    <t>A301</t>
  </si>
  <si>
    <t>A302</t>
  </si>
  <si>
    <t>A303</t>
  </si>
  <si>
    <t>A304</t>
  </si>
  <si>
    <t>A305</t>
  </si>
  <si>
    <t>A306</t>
  </si>
  <si>
    <t>A307</t>
  </si>
  <si>
    <t>A308</t>
  </si>
  <si>
    <t>A309</t>
  </si>
  <si>
    <t>A310</t>
  </si>
  <si>
    <t>AY02</t>
  </si>
  <si>
    <t>AY03</t>
  </si>
  <si>
    <t>AY04</t>
  </si>
  <si>
    <t>AY05</t>
  </si>
  <si>
    <t>夏商国际水产城B区</t>
  </si>
  <si>
    <t>B01</t>
  </si>
  <si>
    <t>B01-1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</si>
  <si>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</si>
  <si>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</si>
  <si>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</si>
  <si>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</si>
  <si>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</si>
  <si>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</si>
  <si>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</si>
  <si>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</si>
  <si>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</si>
  <si>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</si>
  <si>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</si>
  <si>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</si>
  <si>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</si>
  <si>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</si>
  <si>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</si>
  <si>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</si>
  <si>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</si>
  <si>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</si>
  <si>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</si>
  <si>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B21-1</t>
  </si>
  <si>
    <t>B21-2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</si>
  <si>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</si>
  <si>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</si>
  <si>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</si>
  <si>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</si>
  <si>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</si>
  <si>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</si>
  <si>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</si>
  <si>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</si>
  <si>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</si>
  <si>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</si>
  <si>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</si>
  <si>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</si>
  <si>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B34-1</t>
  </si>
  <si>
    <t>B34-2</t>
  </si>
  <si>
    <t>B35</t>
  </si>
  <si>
    <t>B36</t>
  </si>
  <si>
    <t>B37-1</t>
  </si>
  <si>
    <t>B37-2</t>
  </si>
  <si>
    <t>B38-1</t>
  </si>
  <si>
    <t>B38-2</t>
  </si>
  <si>
    <t>B39</t>
  </si>
  <si>
    <t>B40</t>
  </si>
  <si>
    <t>B41</t>
  </si>
  <si>
    <t>B42</t>
  </si>
  <si>
    <t>B43</t>
  </si>
  <si>
    <t>BT01</t>
  </si>
  <si>
    <t>BT02</t>
  </si>
  <si>
    <t>B50-2</t>
  </si>
  <si>
    <t>B51-1</t>
  </si>
  <si>
    <t>B51-2</t>
  </si>
  <si>
    <t>夏商国际水产城C区</t>
  </si>
  <si>
    <t>CP001</t>
  </si>
  <si>
    <t>CP002</t>
  </si>
  <si>
    <t>CP003</t>
  </si>
  <si>
    <t>CP004</t>
  </si>
  <si>
    <t>CP005</t>
  </si>
  <si>
    <t>CP006</t>
  </si>
  <si>
    <t>CP007</t>
  </si>
  <si>
    <t>CP008</t>
  </si>
  <si>
    <t>CP009</t>
  </si>
  <si>
    <t>CP010</t>
  </si>
  <si>
    <t>CP011</t>
  </si>
  <si>
    <t>CP012</t>
  </si>
  <si>
    <t>CP013</t>
  </si>
  <si>
    <t>CP014-1</t>
  </si>
  <si>
    <t>CP014-2</t>
  </si>
  <si>
    <t>CP028</t>
  </si>
  <si>
    <t>CP029</t>
  </si>
  <si>
    <t>CP030</t>
  </si>
  <si>
    <t>CP031</t>
  </si>
  <si>
    <t>CP032</t>
  </si>
  <si>
    <t>CP033</t>
  </si>
  <si>
    <t>CP034</t>
  </si>
  <si>
    <t>CP035</t>
  </si>
  <si>
    <t>CP036</t>
  </si>
  <si>
    <t>CP037</t>
  </si>
  <si>
    <t>CP038</t>
  </si>
  <si>
    <t>CP039</t>
  </si>
  <si>
    <t>CP040</t>
  </si>
  <si>
    <t>CP041</t>
  </si>
  <si>
    <t>CP042</t>
  </si>
  <si>
    <t>CP043</t>
  </si>
  <si>
    <t>CP044</t>
  </si>
  <si>
    <t>CP045</t>
  </si>
  <si>
    <t>CP046</t>
  </si>
  <si>
    <t>CP047</t>
  </si>
  <si>
    <t>CP048</t>
  </si>
  <si>
    <t>CP049</t>
  </si>
  <si>
    <t>CP050</t>
  </si>
  <si>
    <t>CP051</t>
  </si>
  <si>
    <t>CP052</t>
  </si>
  <si>
    <t>CP053</t>
  </si>
  <si>
    <t>CP054</t>
  </si>
  <si>
    <t>CP055</t>
  </si>
  <si>
    <t>CP056</t>
  </si>
  <si>
    <t>CP057</t>
  </si>
  <si>
    <t>CP058</t>
  </si>
  <si>
    <t>CP059</t>
  </si>
  <si>
    <t>CP060</t>
  </si>
  <si>
    <t>CP061</t>
  </si>
  <si>
    <t>CP062</t>
  </si>
  <si>
    <t>CP063</t>
  </si>
  <si>
    <t>CP064</t>
  </si>
  <si>
    <t>CP065</t>
  </si>
  <si>
    <t>CP066</t>
  </si>
  <si>
    <t>CP067</t>
  </si>
  <si>
    <t>CP068</t>
  </si>
  <si>
    <t>CP069</t>
  </si>
  <si>
    <t>CP070</t>
  </si>
  <si>
    <t>CP071</t>
  </si>
  <si>
    <t>CP072</t>
  </si>
  <si>
    <t>CP073</t>
  </si>
  <si>
    <t>CP074</t>
  </si>
  <si>
    <t>CP075</t>
  </si>
  <si>
    <t>CP076</t>
  </si>
  <si>
    <t>CP077</t>
  </si>
  <si>
    <t>CP078</t>
  </si>
  <si>
    <t>CP079</t>
  </si>
  <si>
    <t>CP080</t>
  </si>
  <si>
    <t>CP081</t>
  </si>
  <si>
    <t>CP082</t>
  </si>
  <si>
    <t>夏商国际水产城P区</t>
  </si>
  <si>
    <t>P101</t>
  </si>
  <si>
    <t>P102</t>
  </si>
  <si>
    <t>P105</t>
  </si>
  <si>
    <t>P106</t>
  </si>
  <si>
    <t>P107</t>
  </si>
  <si>
    <t>P108</t>
  </si>
  <si>
    <t>P109</t>
  </si>
  <si>
    <t>P110-1</t>
  </si>
  <si>
    <t>P110-2</t>
  </si>
  <si>
    <t>P111</t>
  </si>
  <si>
    <t>P112</t>
  </si>
  <si>
    <t>P113</t>
  </si>
  <si>
    <t>P115</t>
  </si>
  <si>
    <t>P116</t>
  </si>
  <si>
    <t>P118</t>
  </si>
  <si>
    <t>P119</t>
  </si>
  <si>
    <t>P120</t>
  </si>
  <si>
    <t>P121</t>
  </si>
  <si>
    <t>P122</t>
  </si>
  <si>
    <t>P123</t>
  </si>
  <si>
    <t>P125</t>
  </si>
  <si>
    <t>P126</t>
  </si>
  <si>
    <t>P127</t>
  </si>
  <si>
    <t>P128</t>
  </si>
  <si>
    <t>P129</t>
  </si>
  <si>
    <t>P130</t>
  </si>
  <si>
    <t>P131</t>
  </si>
  <si>
    <t>P132</t>
  </si>
  <si>
    <t>P201</t>
  </si>
  <si>
    <t>P202</t>
  </si>
  <si>
    <t>P204</t>
  </si>
  <si>
    <t>P205</t>
  </si>
  <si>
    <t>P206</t>
  </si>
  <si>
    <t>P207</t>
  </si>
  <si>
    <t>P208</t>
  </si>
  <si>
    <t>P209</t>
  </si>
  <si>
    <t>P210</t>
  </si>
  <si>
    <t>P211</t>
  </si>
  <si>
    <t>P212</t>
  </si>
  <si>
    <t>P213</t>
  </si>
  <si>
    <t>P215</t>
  </si>
  <si>
    <t>P216</t>
  </si>
  <si>
    <t>P217</t>
  </si>
  <si>
    <t>P218</t>
  </si>
  <si>
    <t>P219</t>
  </si>
  <si>
    <t>P220</t>
  </si>
  <si>
    <t>P221</t>
  </si>
  <si>
    <t>P223</t>
  </si>
  <si>
    <t>P224</t>
  </si>
  <si>
    <t>P225</t>
  </si>
  <si>
    <t>P226</t>
  </si>
  <si>
    <t>P227</t>
  </si>
  <si>
    <t>P228</t>
  </si>
  <si>
    <t>P229</t>
  </si>
  <si>
    <t>P230</t>
  </si>
  <si>
    <t>P231</t>
  </si>
  <si>
    <t>P232</t>
  </si>
  <si>
    <t>P234</t>
  </si>
  <si>
    <t>P235</t>
  </si>
  <si>
    <t>P302</t>
  </si>
  <si>
    <t>P303</t>
  </si>
  <si>
    <t>P304</t>
  </si>
  <si>
    <t>P305</t>
  </si>
  <si>
    <t>P307</t>
  </si>
  <si>
    <t>P308</t>
  </si>
  <si>
    <t>P309</t>
  </si>
  <si>
    <t>P310</t>
  </si>
  <si>
    <t>P311</t>
  </si>
  <si>
    <t>P312</t>
  </si>
  <si>
    <t>P313</t>
  </si>
  <si>
    <t>P314</t>
  </si>
  <si>
    <t>P315</t>
  </si>
  <si>
    <t>P316</t>
  </si>
  <si>
    <t>P317</t>
  </si>
  <si>
    <t>P318</t>
  </si>
  <si>
    <t>P319</t>
  </si>
  <si>
    <t>P321</t>
  </si>
  <si>
    <t>P322</t>
  </si>
  <si>
    <t>PT00</t>
  </si>
  <si>
    <t>PT01</t>
  </si>
  <si>
    <t>PT02</t>
  </si>
  <si>
    <t>PT03</t>
  </si>
  <si>
    <t>PT04</t>
  </si>
  <si>
    <t>PT05</t>
  </si>
  <si>
    <t>PT06</t>
  </si>
  <si>
    <t>PT07</t>
  </si>
  <si>
    <t>PT08</t>
  </si>
  <si>
    <t>PT09</t>
  </si>
  <si>
    <t>PT10</t>
  </si>
  <si>
    <t>PT11</t>
  </si>
  <si>
    <t>PT17</t>
  </si>
  <si>
    <t>夏商国际水产城北堤商业</t>
  </si>
  <si>
    <t>F4</t>
  </si>
  <si>
    <t>H04</t>
  </si>
  <si>
    <r>
      <rPr>
        <sz val="12"/>
        <rFont val="宋体"/>
        <charset val="134"/>
      </rPr>
      <t>一楼平均租金水平（元/㎡/月</t>
    </r>
    <r>
      <rPr>
        <sz val="12"/>
        <rFont val="宋体"/>
        <charset val="134"/>
      </rPr>
      <t>）
（不含管理费卫生费</t>
    </r>
    <r>
      <rPr>
        <sz val="12"/>
        <rFont val="宋体"/>
        <charset val="134"/>
      </rPr>
      <t>16元/㎡/月</t>
    </r>
    <r>
      <rPr>
        <sz val="12"/>
        <rFont val="宋体"/>
        <charset val="134"/>
      </rPr>
      <t>）</t>
    </r>
  </si>
  <si>
    <t>二层平均租金水平（元/㎡）
（不含管理费卫生费8元/㎡/月）</t>
  </si>
  <si>
    <t>现执行标准</t>
  </si>
  <si>
    <t>招商后第一年至三年</t>
  </si>
  <si>
    <t>招商后第四年至五年</t>
  </si>
  <si>
    <t>租金</t>
  </si>
  <si>
    <t>面积</t>
  </si>
  <si>
    <t>单价</t>
  </si>
  <si>
    <r>
      <rPr>
        <sz val="12"/>
        <rFont val="宋体"/>
        <charset val="134"/>
      </rPr>
      <t>二层平均租金水平（元/㎡）
（不含管理费卫生费8元/㎡/月，电商区域管理费卫生费4</t>
    </r>
    <r>
      <rPr>
        <sz val="12"/>
        <rFont val="宋体"/>
        <charset val="134"/>
      </rPr>
      <t>元</t>
    </r>
    <r>
      <rPr>
        <sz val="12"/>
        <rFont val="宋体"/>
        <charset val="134"/>
      </rPr>
      <t>/</t>
    </r>
    <r>
      <rPr>
        <sz val="12"/>
        <rFont val="宋体"/>
        <charset val="134"/>
      </rPr>
      <t>㎡</t>
    </r>
    <r>
      <rPr>
        <sz val="12"/>
        <rFont val="宋体"/>
        <charset val="134"/>
      </rPr>
      <t>/</t>
    </r>
    <r>
      <rPr>
        <sz val="12"/>
        <rFont val="宋体"/>
        <charset val="134"/>
      </rPr>
      <t>月）</t>
    </r>
  </si>
  <si>
    <t>到期前执行标准</t>
  </si>
  <si>
    <t>单价区间</t>
  </si>
  <si>
    <r>
      <rPr>
        <sz val="12"/>
        <rFont val="宋体"/>
        <charset val="134"/>
      </rPr>
      <t>82.43-91.</t>
    </r>
    <r>
      <rPr>
        <sz val="12"/>
        <rFont val="宋体"/>
        <charset val="134"/>
      </rPr>
      <t>9</t>
    </r>
    <r>
      <rPr>
        <sz val="12"/>
        <rFont val="宋体"/>
        <charset val="134"/>
      </rPr>
      <t>3</t>
    </r>
  </si>
  <si>
    <t>33.60-38.85</t>
  </si>
  <si>
    <r>
      <rPr>
        <sz val="12"/>
        <rFont val="宋体"/>
        <charset val="134"/>
      </rPr>
      <t>7</t>
    </r>
    <r>
      <rPr>
        <sz val="12"/>
        <rFont val="宋体"/>
        <charset val="134"/>
      </rPr>
      <t>8.75-88.20</t>
    </r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</si>
  <si>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8.35-33.60</t>
    </r>
  </si>
  <si>
    <r>
      <rPr>
        <sz val="12"/>
        <rFont val="宋体"/>
        <charset val="134"/>
      </rPr>
      <t>8</t>
    </r>
    <r>
      <rPr>
        <sz val="12"/>
        <rFont val="宋体"/>
        <charset val="134"/>
      </rPr>
      <t>0.85-88.68</t>
    </r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</si>
  <si>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3.10-28.35</t>
    </r>
  </si>
  <si>
    <r>
      <rPr>
        <sz val="12"/>
        <rFont val="宋体"/>
        <charset val="134"/>
      </rPr>
      <t>7</t>
    </r>
    <r>
      <rPr>
        <sz val="12"/>
        <rFont val="宋体"/>
        <charset val="134"/>
      </rPr>
      <t>8.75</t>
    </r>
    <r>
      <rPr>
        <sz val="12"/>
        <rFont val="宋体"/>
        <charset val="134"/>
      </rPr>
      <t>-90.85</t>
    </r>
  </si>
  <si>
    <t>73.50-83.28</t>
  </si>
  <si>
    <r>
      <rPr>
        <sz val="12"/>
        <rFont val="宋体"/>
        <charset val="134"/>
      </rPr>
      <t>8</t>
    </r>
    <r>
      <rPr>
        <sz val="12"/>
        <rFont val="宋体"/>
        <charset val="134"/>
      </rPr>
      <t>5.05-95.17</t>
    </r>
  </si>
  <si>
    <r>
      <rPr>
        <sz val="12"/>
        <rFont val="宋体"/>
        <charset val="134"/>
      </rPr>
      <t>61.49</t>
    </r>
    <r>
      <rPr>
        <sz val="12"/>
        <rFont val="宋体"/>
        <charset val="134"/>
      </rPr>
      <t>-91.52</t>
    </r>
  </si>
  <si>
    <t>B区电商</t>
  </si>
  <si>
    <t>14.00-22.00</t>
  </si>
  <si>
    <t>资产号</t>
  </si>
  <si>
    <t>资产面积（㎡）</t>
  </si>
  <si>
    <t>到期时间</t>
  </si>
  <si>
    <t>租金底价</t>
  </si>
  <si>
    <t>最高限价</t>
  </si>
  <si>
    <t>A095</t>
  </si>
  <si>
    <t>管理费卫生费16元/㎡/月</t>
  </si>
  <si>
    <t>AT01</t>
  </si>
  <si>
    <t>YH01</t>
  </si>
  <si>
    <t>卫生费6.08、管理费6.08</t>
  </si>
  <si>
    <t>Z301</t>
  </si>
  <si>
    <t>Z401</t>
  </si>
  <si>
    <t>卫生费1.67、管理费5</t>
  </si>
  <si>
    <t>B61</t>
  </si>
  <si>
    <t>卫生费0.56、管理费0.84</t>
  </si>
  <si>
    <t>B62</t>
  </si>
  <si>
    <t>无管理费卫生费</t>
  </si>
  <si>
    <t>B63/2</t>
  </si>
  <si>
    <t>B63/3</t>
  </si>
  <si>
    <t>B63/4</t>
  </si>
  <si>
    <t>管理费卫生费8元/㎡/月</t>
  </si>
  <si>
    <t>B63/5</t>
  </si>
  <si>
    <t>B63/6</t>
  </si>
  <si>
    <t>B63/7</t>
  </si>
  <si>
    <t>B63/8</t>
  </si>
  <si>
    <t>B63/9</t>
  </si>
  <si>
    <t>DY32</t>
  </si>
  <si>
    <t>EY01</t>
  </si>
  <si>
    <t>PT16</t>
  </si>
  <si>
    <t>F3/2</t>
  </si>
  <si>
    <t>F5</t>
  </si>
  <si>
    <t>F6</t>
  </si>
  <si>
    <t>管理费卫生费20元/㎡/月</t>
  </si>
  <si>
    <t>H01/1</t>
  </si>
  <si>
    <t>H01/2</t>
  </si>
  <si>
    <t>H01/3</t>
  </si>
  <si>
    <t>H01/4</t>
  </si>
  <si>
    <t>H01/5</t>
  </si>
  <si>
    <t>H01/6</t>
  </si>
  <si>
    <t>H01/7</t>
  </si>
  <si>
    <t>H02/1</t>
  </si>
  <si>
    <t>H02/2</t>
  </si>
  <si>
    <t>H02/3</t>
  </si>
  <si>
    <t>H03</t>
  </si>
  <si>
    <t>H05</t>
  </si>
  <si>
    <t>交易区域</t>
  </si>
  <si>
    <t>现执行标准（元/㎡/月）</t>
  </si>
  <si>
    <t>新执行标准（元/㎡/月）</t>
  </si>
  <si>
    <t>月租金变化（元）</t>
  </si>
  <si>
    <t>管理费卫生费</t>
  </si>
  <si>
    <t>现执行租金平均标准（元/㎡/月）</t>
  </si>
  <si>
    <t>现管理费卫生费（元/㎡/月）</t>
  </si>
  <si>
    <t>现执行标准合计（元/㎡/月）</t>
  </si>
  <si>
    <t>新管理费卫生费（元/㎡/月）</t>
  </si>
  <si>
    <t>新执行标准合计（元/㎡/月）</t>
  </si>
  <si>
    <t>月收入变化（元）</t>
  </si>
  <si>
    <t>标准不一</t>
  </si>
  <si>
    <t>本次招商范围及基本情况</t>
  </si>
  <si>
    <t>一层店面、摊位</t>
  </si>
  <si>
    <t>二层办公</t>
  </si>
  <si>
    <t>拟招商业态</t>
  </si>
  <si>
    <t>数量（个）</t>
  </si>
  <si>
    <t>建筑面积</t>
  </si>
  <si>
    <t>活鲜、餐饮</t>
  </si>
  <si>
    <t>活鲜、冰鲜、餐饮、电商</t>
  </si>
  <si>
    <t>活鲜、冰鲜、餐饮</t>
  </si>
  <si>
    <t>活鲜</t>
  </si>
</sst>
</file>

<file path=xl/styles.xml><?xml version="1.0" encoding="utf-8"?>
<styleSheet xmlns="http://schemas.openxmlformats.org/spreadsheetml/2006/main">
  <numFmts count="8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.000"/>
    <numFmt numFmtId="178" formatCode="0_ "/>
    <numFmt numFmtId="179" formatCode="0.000_ "/>
  </numFmts>
  <fonts count="34">
    <font>
      <sz val="12"/>
      <name val="宋体"/>
      <charset val="134"/>
    </font>
    <font>
      <sz val="11"/>
      <name val="宋体"/>
      <charset val="134"/>
    </font>
    <font>
      <b/>
      <sz val="14"/>
      <color rgb="FF000000"/>
      <name val="仿宋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2"/>
      <color rgb="FFFF0000"/>
      <name val="宋体"/>
      <charset val="134"/>
    </font>
    <font>
      <sz val="11"/>
      <color rgb="FF000000"/>
      <name val="Calibri"/>
      <charset val="0"/>
    </font>
    <font>
      <b/>
      <sz val="16"/>
      <color indexed="8"/>
      <name val="宋体"/>
      <charset val="134"/>
    </font>
    <font>
      <b/>
      <sz val="22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19"/>
      <name val="宋体"/>
      <charset val="134"/>
    </font>
    <font>
      <sz val="11"/>
      <color indexed="16"/>
      <name val="宋体"/>
      <charset val="134"/>
    </font>
    <font>
      <b/>
      <sz val="11"/>
      <color indexed="56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42"/>
      <name val="宋体"/>
      <charset val="134"/>
    </font>
    <font>
      <sz val="11"/>
      <color indexed="53"/>
      <name val="宋体"/>
      <charset val="134"/>
    </font>
    <font>
      <b/>
      <sz val="11"/>
      <color indexed="42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1"/>
      <color indexed="53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/>
    <xf numFmtId="0" fontId="10" fillId="11" borderId="0" applyNumberFormat="0" applyBorder="0" applyAlignment="0" applyProtection="0">
      <alignment vertical="center"/>
    </xf>
    <xf numFmtId="0" fontId="22" fillId="7" borderId="3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0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0" fillId="16" borderId="35" applyNumberFormat="0" applyFont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38" applyNumberFormat="0" applyFill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0" fillId="0" borderId="0">
      <alignment vertical="center"/>
    </xf>
    <xf numFmtId="0" fontId="25" fillId="20" borderId="0" applyNumberFormat="0" applyBorder="0" applyAlignment="0" applyProtection="0">
      <alignment vertical="center"/>
    </xf>
    <xf numFmtId="0" fontId="31" fillId="22" borderId="39" applyNumberFormat="0" applyAlignment="0" applyProtection="0">
      <alignment vertical="center"/>
    </xf>
    <xf numFmtId="0" fontId="33" fillId="22" borderId="33" applyNumberFormat="0" applyAlignment="0" applyProtection="0">
      <alignment vertical="center"/>
    </xf>
    <xf numFmtId="0" fontId="27" fillId="18" borderId="37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0" borderId="36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0" fillId="0" borderId="0"/>
    <xf numFmtId="0" fontId="10" fillId="0" borderId="0">
      <alignment vertical="center"/>
    </xf>
  </cellStyleXfs>
  <cellXfs count="19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0" borderId="0" xfId="0" applyAlignment="1">
      <alignment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3" borderId="0" xfId="0" applyNumberForma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177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2" fontId="0" fillId="0" borderId="12" xfId="0" applyNumberFormat="1" applyBorder="1"/>
    <xf numFmtId="177" fontId="0" fillId="0" borderId="12" xfId="0" applyNumberFormat="1" applyBorder="1"/>
    <xf numFmtId="2" fontId="0" fillId="4" borderId="12" xfId="0" applyNumberFormat="1" applyFill="1" applyBorder="1" applyAlignment="1">
      <alignment vertical="center"/>
    </xf>
    <xf numFmtId="176" fontId="0" fillId="0" borderId="1" xfId="0" applyNumberFormat="1" applyBorder="1"/>
    <xf numFmtId="0" fontId="0" fillId="4" borderId="1" xfId="0" applyFill="1" applyBorder="1"/>
    <xf numFmtId="0" fontId="0" fillId="0" borderId="0" xfId="0" applyFon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Border="1"/>
    <xf numFmtId="178" fontId="1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2" fontId="0" fillId="2" borderId="0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ill="1" applyBorder="1"/>
    <xf numFmtId="0" fontId="0" fillId="0" borderId="0" xfId="0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2" fontId="0" fillId="4" borderId="12" xfId="0" applyNumberFormat="1" applyFill="1" applyBorder="1"/>
    <xf numFmtId="2" fontId="0" fillId="4" borderId="0" xfId="0" applyNumberFormat="1" applyFill="1" applyBorder="1"/>
    <xf numFmtId="179" fontId="0" fillId="0" borderId="1" xfId="0" applyNumberFormat="1" applyBorder="1"/>
    <xf numFmtId="176" fontId="0" fillId="0" borderId="0" xfId="0" applyNumberFormat="1"/>
    <xf numFmtId="176" fontId="5" fillId="0" borderId="1" xfId="0" applyNumberFormat="1" applyFont="1" applyFill="1" applyBorder="1" applyAlignment="1">
      <alignment vertical="center"/>
    </xf>
    <xf numFmtId="2" fontId="0" fillId="0" borderId="1" xfId="0" applyNumberFormat="1" applyBorder="1" applyAlignment="1">
      <alignment vertical="center"/>
    </xf>
    <xf numFmtId="177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2" fontId="0" fillId="4" borderId="1" xfId="0" applyNumberFormat="1" applyFill="1" applyBorder="1" applyAlignment="1">
      <alignment vertical="center"/>
    </xf>
    <xf numFmtId="2" fontId="3" fillId="4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2" fontId="0" fillId="0" borderId="1" xfId="0" applyNumberFormat="1" applyBorder="1"/>
    <xf numFmtId="177" fontId="0" fillId="0" borderId="1" xfId="0" applyNumberFormat="1" applyBorder="1"/>
    <xf numFmtId="2" fontId="0" fillId="4" borderId="1" xfId="0" applyNumberFormat="1" applyFill="1" applyBorder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0" xfId="0" applyFont="1" applyFill="1" applyBorder="1"/>
    <xf numFmtId="0" fontId="1" fillId="0" borderId="15" xfId="0" applyFont="1" applyFill="1" applyBorder="1" applyAlignment="1">
      <alignment horizontal="center" vertical="center"/>
    </xf>
    <xf numFmtId="49" fontId="1" fillId="0" borderId="1" xfId="53" applyNumberFormat="1" applyFont="1" applyFill="1" applyBorder="1" applyAlignment="1">
      <alignment horizontal="center" vertical="center"/>
    </xf>
    <xf numFmtId="0" fontId="1" fillId="0" borderId="1" xfId="24" applyFont="1" applyFill="1" applyBorder="1" applyAlignment="1">
      <alignment horizontal="center" vertical="center"/>
    </xf>
    <xf numFmtId="0" fontId="1" fillId="0" borderId="16" xfId="0" applyFont="1" applyFill="1" applyBorder="1"/>
    <xf numFmtId="0" fontId="1" fillId="0" borderId="17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/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/>
    </xf>
    <xf numFmtId="0" fontId="1" fillId="0" borderId="17" xfId="0" applyFont="1" applyFill="1" applyBorder="1"/>
    <xf numFmtId="176" fontId="7" fillId="0" borderId="0" xfId="0" applyNumberFormat="1" applyFont="1" applyFill="1"/>
    <xf numFmtId="49" fontId="0" fillId="0" borderId="0" xfId="0" applyNumberFormat="1" applyFont="1" applyFill="1"/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49" fontId="6" fillId="0" borderId="21" xfId="0" applyNumberFormat="1" applyFont="1" applyFill="1" applyBorder="1" applyAlignment="1">
      <alignment horizontal="center" vertical="center"/>
    </xf>
    <xf numFmtId="49" fontId="0" fillId="0" borderId="14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176" fontId="1" fillId="0" borderId="23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76" fontId="1" fillId="0" borderId="24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0" xfId="0" applyNumberFormat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9" fontId="14" fillId="0" borderId="0" xfId="0" applyNumberFormat="1" applyFont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179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9" fontId="0" fillId="4" borderId="1" xfId="0" applyNumberFormat="1" applyFill="1" applyBorder="1" applyAlignment="1">
      <alignment horizontal="center" vertical="center"/>
    </xf>
    <xf numFmtId="179" fontId="0" fillId="4" borderId="11" xfId="0" applyNumberForma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179" fontId="0" fillId="4" borderId="26" xfId="0" applyNumberForma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179" fontId="0" fillId="0" borderId="1" xfId="0" applyNumberFormat="1" applyFill="1" applyBorder="1" applyAlignment="1">
      <alignment horizontal="center" vertical="center"/>
    </xf>
    <xf numFmtId="179" fontId="0" fillId="0" borderId="26" xfId="0" applyNumberForma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179" fontId="0" fillId="0" borderId="1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9" fontId="0" fillId="4" borderId="12" xfId="0" applyNumberFormat="1" applyFill="1" applyBorder="1" applyAlignment="1">
      <alignment horizontal="center" vertical="center"/>
    </xf>
    <xf numFmtId="179" fontId="3" fillId="4" borderId="1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179" fontId="3" fillId="0" borderId="12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179" fontId="0" fillId="0" borderId="12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9" xfId="0" applyFill="1" applyBorder="1" applyAlignment="1">
      <alignment horizontal="left" vertical="center" wrapText="1"/>
    </xf>
    <xf numFmtId="0" fontId="0" fillId="0" borderId="29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28" xfId="0" applyFill="1" applyBorder="1" applyAlignment="1">
      <alignment horizontal="left" vertical="center" wrapText="1"/>
    </xf>
    <xf numFmtId="0" fontId="0" fillId="0" borderId="1" xfId="0" applyFill="1" applyBorder="1"/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 53 5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常规 2 14 2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常规 2 14 2 2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53 5" xfId="53"/>
  </cellStyles>
  <tableStyles count="0" defaultTableStyle="TableStyleMedium9" defaultPivotStyle="PivotStyleLight16"/>
  <colors>
    <mruColors>
      <color rgb="00C5D9F1"/>
      <color rgb="00FFFF00"/>
      <color rgb="00FF0000"/>
      <color rgb="00FFC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0"/>
  <sheetViews>
    <sheetView zoomScaleSheetLayoutView="60" workbookViewId="0">
      <selection activeCell="H9" sqref="H9:H18"/>
    </sheetView>
  </sheetViews>
  <sheetFormatPr defaultColWidth="9" defaultRowHeight="14.25"/>
  <cols>
    <col min="1" max="1" width="5.75" customWidth="1"/>
    <col min="2" max="2" width="11.125" customWidth="1"/>
    <col min="3" max="3" width="13.25" customWidth="1"/>
    <col min="5" max="5" width="20.5" customWidth="1"/>
    <col min="6" max="6" width="21.375" style="145" customWidth="1"/>
    <col min="7" max="7" width="21.375" style="145" hidden="1" customWidth="1"/>
    <col min="8" max="8" width="11.375" customWidth="1"/>
    <col min="9" max="9" width="10.625" customWidth="1"/>
    <col min="10" max="10" width="22.625" customWidth="1"/>
  </cols>
  <sheetData>
    <row r="1" ht="44.1" customHeight="1" spans="1:10">
      <c r="A1" s="146" t="s">
        <v>0</v>
      </c>
      <c r="B1" s="147"/>
      <c r="C1" s="147"/>
      <c r="D1" s="147"/>
      <c r="E1" s="147"/>
      <c r="F1" s="148"/>
      <c r="G1" s="148"/>
      <c r="H1" s="147"/>
      <c r="I1" s="147"/>
      <c r="J1" s="147"/>
    </row>
    <row r="2" ht="41.1" customHeight="1" spans="1:10">
      <c r="A2" s="149"/>
      <c r="B2" s="149" t="s">
        <v>1</v>
      </c>
      <c r="C2" s="149" t="s">
        <v>2</v>
      </c>
      <c r="D2" s="149" t="s">
        <v>3</v>
      </c>
      <c r="E2" s="149" t="s">
        <v>4</v>
      </c>
      <c r="F2" s="150" t="s">
        <v>5</v>
      </c>
      <c r="G2" s="150"/>
      <c r="H2" s="151" t="s">
        <v>6</v>
      </c>
      <c r="I2" s="149" t="s">
        <v>7</v>
      </c>
      <c r="J2" s="149" t="s">
        <v>8</v>
      </c>
    </row>
    <row r="3" s="144" customFormat="1" ht="21" customHeight="1" spans="1:10">
      <c r="A3" s="152">
        <v>1</v>
      </c>
      <c r="B3" s="153" t="s">
        <v>9</v>
      </c>
      <c r="C3" s="90" t="s">
        <v>10</v>
      </c>
      <c r="D3" s="90" t="s">
        <v>11</v>
      </c>
      <c r="E3" s="154" t="s">
        <v>12</v>
      </c>
      <c r="F3" s="155">
        <v>22213.025</v>
      </c>
      <c r="G3" s="156">
        <v>22067.555</v>
      </c>
      <c r="H3" s="157">
        <v>317</v>
      </c>
      <c r="I3" s="157" t="s">
        <v>13</v>
      </c>
      <c r="J3" s="185" t="s">
        <v>14</v>
      </c>
    </row>
    <row r="4" s="144" customFormat="1" ht="21" customHeight="1" spans="1:10">
      <c r="A4" s="152"/>
      <c r="B4" s="158"/>
      <c r="C4" s="90"/>
      <c r="D4" s="90"/>
      <c r="E4" s="154" t="s">
        <v>15</v>
      </c>
      <c r="F4" s="155">
        <v>185.435</v>
      </c>
      <c r="G4" s="159">
        <v>334.905</v>
      </c>
      <c r="H4" s="160"/>
      <c r="I4" s="160"/>
      <c r="J4" s="185"/>
    </row>
    <row r="5" s="144" customFormat="1" ht="21" customHeight="1" spans="1:10">
      <c r="A5" s="152"/>
      <c r="B5" s="158"/>
      <c r="C5" s="90"/>
      <c r="D5" s="90" t="s">
        <v>16</v>
      </c>
      <c r="E5" s="154" t="s">
        <v>12</v>
      </c>
      <c r="F5" s="155">
        <v>19372.755</v>
      </c>
      <c r="G5" s="159">
        <v>3550.98</v>
      </c>
      <c r="H5" s="160"/>
      <c r="I5" s="160"/>
      <c r="J5" s="185"/>
    </row>
    <row r="6" s="144" customFormat="1" ht="21" customHeight="1" spans="1:10">
      <c r="A6" s="152"/>
      <c r="B6" s="158"/>
      <c r="C6" s="90"/>
      <c r="D6" s="90"/>
      <c r="E6" s="154" t="s">
        <v>15</v>
      </c>
      <c r="F6" s="155">
        <v>138.755</v>
      </c>
      <c r="G6" s="159">
        <v>18340.68</v>
      </c>
      <c r="H6" s="160"/>
      <c r="I6" s="160"/>
      <c r="J6" s="185"/>
    </row>
    <row r="7" s="144" customFormat="1" ht="21" customHeight="1" spans="1:10">
      <c r="A7" s="152"/>
      <c r="B7" s="158"/>
      <c r="C7" s="90"/>
      <c r="D7" s="90"/>
      <c r="E7" s="154" t="s">
        <v>17</v>
      </c>
      <c r="F7" s="155">
        <v>2380.15</v>
      </c>
      <c r="G7" s="159">
        <v>60</v>
      </c>
      <c r="H7" s="160"/>
      <c r="I7" s="160"/>
      <c r="J7" s="185"/>
    </row>
    <row r="8" s="144" customFormat="1" ht="21" customHeight="1" spans="1:10">
      <c r="A8" s="152"/>
      <c r="B8" s="158"/>
      <c r="C8" s="161" t="s">
        <v>18</v>
      </c>
      <c r="D8" s="162"/>
      <c r="E8" s="154" t="s">
        <v>15</v>
      </c>
      <c r="F8" s="155">
        <v>157.32</v>
      </c>
      <c r="G8" s="163"/>
      <c r="H8" s="160"/>
      <c r="I8" s="160"/>
      <c r="J8" s="185"/>
    </row>
    <row r="9" s="144" customFormat="1" ht="21" customHeight="1" spans="1:10">
      <c r="A9" s="152"/>
      <c r="B9" s="153" t="s">
        <v>19</v>
      </c>
      <c r="C9" s="157" t="s">
        <v>10</v>
      </c>
      <c r="D9" s="164" t="s">
        <v>11</v>
      </c>
      <c r="E9" s="90" t="s">
        <v>12</v>
      </c>
      <c r="F9" s="165">
        <v>7588</v>
      </c>
      <c r="G9" s="166">
        <v>7588</v>
      </c>
      <c r="H9" s="157">
        <v>119</v>
      </c>
      <c r="I9" s="157" t="s">
        <v>20</v>
      </c>
      <c r="J9" s="185"/>
    </row>
    <row r="10" s="144" customFormat="1" ht="21" customHeight="1" spans="1:10">
      <c r="A10" s="152"/>
      <c r="B10" s="158"/>
      <c r="C10" s="160"/>
      <c r="D10" s="167"/>
      <c r="E10" s="90" t="s">
        <v>15</v>
      </c>
      <c r="F10" s="165">
        <v>273</v>
      </c>
      <c r="G10" s="168">
        <v>576</v>
      </c>
      <c r="H10" s="160"/>
      <c r="I10" s="160"/>
      <c r="J10" s="185"/>
    </row>
    <row r="11" s="144" customFormat="1" ht="21" customHeight="1" spans="1:10">
      <c r="A11" s="152"/>
      <c r="B11" s="158"/>
      <c r="C11" s="160"/>
      <c r="D11" s="167"/>
      <c r="E11" s="90" t="s">
        <v>21</v>
      </c>
      <c r="F11" s="165">
        <v>250</v>
      </c>
      <c r="G11" s="166">
        <v>141</v>
      </c>
      <c r="H11" s="160"/>
      <c r="I11" s="160"/>
      <c r="J11" s="185"/>
    </row>
    <row r="12" s="144" customFormat="1" ht="21" customHeight="1" spans="1:10">
      <c r="A12" s="152"/>
      <c r="B12" s="158"/>
      <c r="C12" s="160"/>
      <c r="D12" s="169" t="s">
        <v>16</v>
      </c>
      <c r="E12" s="169" t="s">
        <v>12</v>
      </c>
      <c r="F12" s="165">
        <v>5708</v>
      </c>
      <c r="G12" s="166">
        <v>4925</v>
      </c>
      <c r="H12" s="160"/>
      <c r="I12" s="160"/>
      <c r="J12" s="185"/>
    </row>
    <row r="13" s="144" customFormat="1" ht="21" customHeight="1" spans="1:10">
      <c r="A13" s="152"/>
      <c r="B13" s="158"/>
      <c r="C13" s="160"/>
      <c r="D13" s="169"/>
      <c r="E13" s="169" t="s">
        <v>17</v>
      </c>
      <c r="F13" s="165">
        <v>139</v>
      </c>
      <c r="G13" s="166">
        <v>8316</v>
      </c>
      <c r="H13" s="160"/>
      <c r="I13" s="160"/>
      <c r="J13" s="185"/>
    </row>
    <row r="14" s="144" customFormat="1" ht="21" customHeight="1" spans="1:10">
      <c r="A14" s="152"/>
      <c r="B14" s="158"/>
      <c r="C14" s="160"/>
      <c r="D14" s="90"/>
      <c r="E14" s="144" t="s">
        <v>22</v>
      </c>
      <c r="F14" s="165">
        <v>7788.55</v>
      </c>
      <c r="G14" s="166"/>
      <c r="H14" s="160"/>
      <c r="I14" s="160"/>
      <c r="J14" s="185"/>
    </row>
    <row r="15" s="144" customFormat="1" ht="21" customHeight="1" spans="1:10">
      <c r="A15" s="152"/>
      <c r="B15" s="158"/>
      <c r="C15" s="170" t="s">
        <v>23</v>
      </c>
      <c r="D15" s="169" t="s">
        <v>16</v>
      </c>
      <c r="E15" s="169" t="s">
        <v>23</v>
      </c>
      <c r="F15" s="171">
        <v>2014</v>
      </c>
      <c r="H15" s="160"/>
      <c r="I15" s="160"/>
      <c r="J15" s="185"/>
    </row>
    <row r="16" s="144" customFormat="1" ht="21" customHeight="1" spans="1:10">
      <c r="A16" s="152"/>
      <c r="B16" s="158"/>
      <c r="C16" s="172" t="s">
        <v>24</v>
      </c>
      <c r="D16" s="169" t="s">
        <v>25</v>
      </c>
      <c r="E16" s="169" t="s">
        <v>24</v>
      </c>
      <c r="F16" s="165">
        <v>53</v>
      </c>
      <c r="H16" s="160"/>
      <c r="I16" s="160"/>
      <c r="J16" s="185"/>
    </row>
    <row r="17" s="144" customFormat="1" ht="21" customHeight="1" spans="1:10">
      <c r="A17" s="152"/>
      <c r="B17" s="158"/>
      <c r="C17" s="170"/>
      <c r="D17" s="169" t="s">
        <v>26</v>
      </c>
      <c r="E17" s="169" t="s">
        <v>24</v>
      </c>
      <c r="F17" s="165">
        <v>300</v>
      </c>
      <c r="H17" s="160"/>
      <c r="I17" s="160"/>
      <c r="J17" s="185"/>
    </row>
    <row r="18" s="144" customFormat="1" ht="21" customHeight="1" spans="1:10">
      <c r="A18" s="152"/>
      <c r="B18" s="173"/>
      <c r="C18" s="174" t="s">
        <v>18</v>
      </c>
      <c r="D18" s="175"/>
      <c r="E18" s="90" t="s">
        <v>12</v>
      </c>
      <c r="F18" s="165">
        <v>170</v>
      </c>
      <c r="H18" s="176"/>
      <c r="I18" s="176"/>
      <c r="J18" s="185"/>
    </row>
    <row r="19" s="144" customFormat="1" ht="21" customHeight="1" spans="1:10">
      <c r="A19" s="152"/>
      <c r="B19" s="153" t="s">
        <v>27</v>
      </c>
      <c r="C19" s="157" t="s">
        <v>10</v>
      </c>
      <c r="D19" s="157" t="s">
        <v>11</v>
      </c>
      <c r="E19" s="154" t="s">
        <v>12</v>
      </c>
      <c r="F19" s="155">
        <v>5611.5</v>
      </c>
      <c r="G19" s="166">
        <v>6692.25</v>
      </c>
      <c r="H19" s="157">
        <v>124</v>
      </c>
      <c r="I19" s="157" t="s">
        <v>28</v>
      </c>
      <c r="J19" s="185"/>
    </row>
    <row r="20" s="144" customFormat="1" ht="21" customHeight="1" spans="1:10">
      <c r="A20" s="152"/>
      <c r="B20" s="158"/>
      <c r="C20" s="160"/>
      <c r="D20" s="160"/>
      <c r="E20" s="154" t="s">
        <v>15</v>
      </c>
      <c r="F20" s="155">
        <v>91</v>
      </c>
      <c r="G20" s="166">
        <v>180</v>
      </c>
      <c r="H20" s="160"/>
      <c r="I20" s="160"/>
      <c r="J20" s="185"/>
    </row>
    <row r="21" s="144" customFormat="1" ht="21" customHeight="1" spans="1:10">
      <c r="A21" s="152"/>
      <c r="B21" s="158"/>
      <c r="C21" s="160"/>
      <c r="D21" s="157" t="s">
        <v>16</v>
      </c>
      <c r="E21" s="154" t="s">
        <v>12</v>
      </c>
      <c r="F21" s="155">
        <v>1300</v>
      </c>
      <c r="H21" s="160"/>
      <c r="I21" s="160"/>
      <c r="J21" s="185"/>
    </row>
    <row r="22" s="144" customFormat="1" ht="21" customHeight="1" spans="1:10">
      <c r="A22" s="152"/>
      <c r="B22" s="158"/>
      <c r="C22" s="176"/>
      <c r="D22" s="176"/>
      <c r="E22" s="154" t="s">
        <v>17</v>
      </c>
      <c r="F22" s="155">
        <v>100</v>
      </c>
      <c r="H22" s="160"/>
      <c r="I22" s="176"/>
      <c r="J22" s="185"/>
    </row>
    <row r="23" s="144" customFormat="1" ht="21" customHeight="1" spans="1:10">
      <c r="A23" s="152"/>
      <c r="B23" s="173"/>
      <c r="C23" s="161" t="s">
        <v>18</v>
      </c>
      <c r="D23" s="162"/>
      <c r="E23" s="154" t="s">
        <v>12</v>
      </c>
      <c r="F23" s="155">
        <v>1170</v>
      </c>
      <c r="H23" s="160"/>
      <c r="I23" s="186"/>
      <c r="J23" s="185"/>
    </row>
    <row r="24" s="144" customFormat="1" ht="21" customHeight="1" spans="1:10">
      <c r="A24" s="152"/>
      <c r="B24" s="149" t="s">
        <v>29</v>
      </c>
      <c r="C24" s="90" t="s">
        <v>10</v>
      </c>
      <c r="D24" s="90" t="s">
        <v>11</v>
      </c>
      <c r="E24" s="90" t="s">
        <v>12</v>
      </c>
      <c r="F24" s="165">
        <v>4848.635</v>
      </c>
      <c r="G24" s="166">
        <v>4913.25</v>
      </c>
      <c r="H24" s="157">
        <v>281</v>
      </c>
      <c r="I24" s="187" t="s">
        <v>30</v>
      </c>
      <c r="J24" s="185"/>
    </row>
    <row r="25" s="144" customFormat="1" ht="21" customHeight="1" spans="1:10">
      <c r="A25" s="152"/>
      <c r="B25" s="149"/>
      <c r="C25" s="90"/>
      <c r="D25" s="90"/>
      <c r="E25" s="90" t="s">
        <v>15</v>
      </c>
      <c r="F25" s="165">
        <v>98.45</v>
      </c>
      <c r="G25" s="166">
        <v>98.45</v>
      </c>
      <c r="H25" s="160"/>
      <c r="I25" s="186"/>
      <c r="J25" s="185"/>
    </row>
    <row r="26" s="144" customFormat="1" ht="21" customHeight="1" spans="1:10">
      <c r="A26" s="152"/>
      <c r="B26" s="149"/>
      <c r="C26" s="90"/>
      <c r="D26" s="90" t="s">
        <v>16</v>
      </c>
      <c r="E26" s="90" t="s">
        <v>23</v>
      </c>
      <c r="F26" s="171">
        <v>5324</v>
      </c>
      <c r="G26" s="159">
        <v>5496</v>
      </c>
      <c r="H26" s="160"/>
      <c r="I26" s="186"/>
      <c r="J26" s="185"/>
    </row>
    <row r="27" s="144" customFormat="1" ht="21" customHeight="1" spans="1:10">
      <c r="A27" s="152"/>
      <c r="B27" s="149"/>
      <c r="C27" s="174" t="s">
        <v>18</v>
      </c>
      <c r="D27" s="175"/>
      <c r="E27" s="90" t="s">
        <v>12</v>
      </c>
      <c r="F27" s="165">
        <v>3776.9</v>
      </c>
      <c r="G27" s="177">
        <v>3668.9</v>
      </c>
      <c r="H27" s="176"/>
      <c r="I27" s="162"/>
      <c r="J27" s="185"/>
    </row>
    <row r="28" s="144" customFormat="1" ht="21" customHeight="1" spans="1:10">
      <c r="A28" s="152"/>
      <c r="B28" s="149" t="s">
        <v>31</v>
      </c>
      <c r="C28" s="90" t="s">
        <v>10</v>
      </c>
      <c r="D28" s="90" t="s">
        <v>11</v>
      </c>
      <c r="E28" s="154" t="s">
        <v>12</v>
      </c>
      <c r="F28" s="155">
        <v>2484</v>
      </c>
      <c r="G28" s="168">
        <v>2568</v>
      </c>
      <c r="H28" s="157">
        <v>165</v>
      </c>
      <c r="I28" s="187" t="s">
        <v>32</v>
      </c>
      <c r="J28" s="185"/>
    </row>
    <row r="29" s="144" customFormat="1" ht="21" customHeight="1" spans="1:10">
      <c r="A29" s="152"/>
      <c r="B29" s="149"/>
      <c r="C29" s="90"/>
      <c r="D29" s="90"/>
      <c r="E29" s="154" t="s">
        <v>15</v>
      </c>
      <c r="F29" s="155">
        <v>77</v>
      </c>
      <c r="G29" s="166">
        <v>21</v>
      </c>
      <c r="H29" s="160"/>
      <c r="I29" s="186"/>
      <c r="J29" s="185"/>
    </row>
    <row r="30" s="144" customFormat="1" ht="21" customHeight="1" spans="1:10">
      <c r="A30" s="152"/>
      <c r="B30" s="149"/>
      <c r="C30" s="90"/>
      <c r="D30" s="90" t="s">
        <v>16</v>
      </c>
      <c r="E30" s="154" t="s">
        <v>23</v>
      </c>
      <c r="F30" s="178">
        <v>2250</v>
      </c>
      <c r="G30" s="166">
        <v>2250</v>
      </c>
      <c r="H30" s="160"/>
      <c r="I30" s="186"/>
      <c r="J30" s="185"/>
    </row>
    <row r="31" s="144" customFormat="1" ht="21" customHeight="1" spans="1:10">
      <c r="A31" s="152"/>
      <c r="B31" s="149"/>
      <c r="C31" s="174" t="s">
        <v>18</v>
      </c>
      <c r="D31" s="175"/>
      <c r="E31" s="154" t="s">
        <v>12</v>
      </c>
      <c r="F31" s="155">
        <v>1552.2</v>
      </c>
      <c r="G31" s="166">
        <v>1426.2</v>
      </c>
      <c r="H31" s="176"/>
      <c r="I31" s="162"/>
      <c r="J31" s="185"/>
    </row>
    <row r="32" s="144" customFormat="1" ht="21" customHeight="1" spans="1:10">
      <c r="A32" s="152"/>
      <c r="B32" s="149" t="s">
        <v>33</v>
      </c>
      <c r="C32" s="90" t="s">
        <v>10</v>
      </c>
      <c r="D32" s="90" t="s">
        <v>11</v>
      </c>
      <c r="E32" s="90" t="s">
        <v>12</v>
      </c>
      <c r="F32" s="165">
        <v>5235</v>
      </c>
      <c r="G32" s="166">
        <v>5174</v>
      </c>
      <c r="H32" s="157">
        <v>93</v>
      </c>
      <c r="I32" s="187" t="s">
        <v>34</v>
      </c>
      <c r="J32" s="185"/>
    </row>
    <row r="33" s="144" customFormat="1" ht="21" customHeight="1" spans="1:10">
      <c r="A33" s="152"/>
      <c r="B33" s="149"/>
      <c r="C33" s="90"/>
      <c r="D33" s="90"/>
      <c r="E33" s="90" t="s">
        <v>15</v>
      </c>
      <c r="F33" s="165">
        <v>110</v>
      </c>
      <c r="G33" s="168">
        <v>171</v>
      </c>
      <c r="H33" s="160"/>
      <c r="I33" s="186"/>
      <c r="J33" s="185"/>
    </row>
    <row r="34" s="144" customFormat="1" ht="21" customHeight="1" spans="1:10">
      <c r="A34" s="152"/>
      <c r="B34" s="149"/>
      <c r="C34" s="174" t="s">
        <v>18</v>
      </c>
      <c r="D34" s="175"/>
      <c r="E34" s="90" t="s">
        <v>12</v>
      </c>
      <c r="F34" s="165">
        <v>583</v>
      </c>
      <c r="G34" s="166">
        <v>583</v>
      </c>
      <c r="H34" s="176"/>
      <c r="I34" s="186"/>
      <c r="J34" s="185"/>
    </row>
    <row r="35" s="144" customFormat="1" ht="21" customHeight="1" spans="1:10">
      <c r="A35" s="152"/>
      <c r="B35" s="173" t="s">
        <v>33</v>
      </c>
      <c r="C35" s="179" t="s">
        <v>35</v>
      </c>
      <c r="D35" s="176"/>
      <c r="E35" s="176" t="s">
        <v>23</v>
      </c>
      <c r="F35" s="180">
        <v>24945</v>
      </c>
      <c r="G35" s="156">
        <v>24930</v>
      </c>
      <c r="H35" s="160">
        <v>474</v>
      </c>
      <c r="I35" s="186"/>
      <c r="J35" s="185"/>
    </row>
    <row r="36" s="144" customFormat="1" ht="21" customHeight="1" spans="1:10">
      <c r="A36" s="152"/>
      <c r="B36" s="149" t="s">
        <v>36</v>
      </c>
      <c r="C36" s="90" t="s">
        <v>10</v>
      </c>
      <c r="D36" s="90"/>
      <c r="E36" s="154" t="s">
        <v>12</v>
      </c>
      <c r="F36" s="155">
        <v>3502</v>
      </c>
      <c r="G36" s="166">
        <v>3798</v>
      </c>
      <c r="H36" s="157">
        <v>17</v>
      </c>
      <c r="I36" s="187" t="s">
        <v>37</v>
      </c>
      <c r="J36" s="185"/>
    </row>
    <row r="37" s="144" customFormat="1" ht="21" customHeight="1" spans="1:10">
      <c r="A37" s="161"/>
      <c r="B37" s="149"/>
      <c r="C37" s="181"/>
      <c r="D37" s="181"/>
      <c r="E37" s="154" t="s">
        <v>17</v>
      </c>
      <c r="F37" s="155">
        <v>272</v>
      </c>
      <c r="G37" s="182">
        <v>224</v>
      </c>
      <c r="H37" s="176"/>
      <c r="I37" s="162"/>
      <c r="J37" s="188"/>
    </row>
    <row r="38" ht="18.75" customHeight="1" spans="1:10">
      <c r="A38" s="183" t="s">
        <v>38</v>
      </c>
      <c r="B38" s="184"/>
      <c r="C38" s="184"/>
      <c r="D38" s="184"/>
      <c r="E38" s="184"/>
      <c r="F38" s="165">
        <f>SUM(F3:F37)</f>
        <v>132061.675</v>
      </c>
      <c r="H38" s="90">
        <v>1590</v>
      </c>
      <c r="I38" s="189"/>
      <c r="J38" s="189"/>
    </row>
    <row r="39" spans="1:7">
      <c r="A39" s="62" t="s">
        <v>39</v>
      </c>
      <c r="G39" s="156"/>
    </row>
    <row r="40" spans="6:7">
      <c r="F40" s="145">
        <f>F38-F35-F30-F15-F26</f>
        <v>97528.675</v>
      </c>
      <c r="G40" s="177"/>
    </row>
  </sheetData>
  <mergeCells count="49">
    <mergeCell ref="A1:J1"/>
    <mergeCell ref="C8:D8"/>
    <mergeCell ref="C18:D18"/>
    <mergeCell ref="C23:D23"/>
    <mergeCell ref="C27:D27"/>
    <mergeCell ref="C31:D31"/>
    <mergeCell ref="C34:D34"/>
    <mergeCell ref="C35:D35"/>
    <mergeCell ref="A38:E38"/>
    <mergeCell ref="A3:A37"/>
    <mergeCell ref="B3:B8"/>
    <mergeCell ref="B9:B18"/>
    <mergeCell ref="B19:B23"/>
    <mergeCell ref="B24:B27"/>
    <mergeCell ref="B28:B31"/>
    <mergeCell ref="B32:B34"/>
    <mergeCell ref="B36:B37"/>
    <mergeCell ref="C3:C7"/>
    <mergeCell ref="C9:C14"/>
    <mergeCell ref="C16:C17"/>
    <mergeCell ref="C19:C22"/>
    <mergeCell ref="C24:C26"/>
    <mergeCell ref="C28:C30"/>
    <mergeCell ref="C32:C33"/>
    <mergeCell ref="D3:D4"/>
    <mergeCell ref="D5:D7"/>
    <mergeCell ref="D9:D11"/>
    <mergeCell ref="D12:D14"/>
    <mergeCell ref="D19:D20"/>
    <mergeCell ref="D21:D22"/>
    <mergeCell ref="D24:D25"/>
    <mergeCell ref="D28:D29"/>
    <mergeCell ref="D32:D33"/>
    <mergeCell ref="H3:H8"/>
    <mergeCell ref="H9:H18"/>
    <mergeCell ref="H19:H23"/>
    <mergeCell ref="H24:H27"/>
    <mergeCell ref="H28:H31"/>
    <mergeCell ref="H32:H34"/>
    <mergeCell ref="H36:H37"/>
    <mergeCell ref="I3:I8"/>
    <mergeCell ref="I9:I18"/>
    <mergeCell ref="I19:I22"/>
    <mergeCell ref="I24:I27"/>
    <mergeCell ref="I28:I31"/>
    <mergeCell ref="I32:I34"/>
    <mergeCell ref="I36:I37"/>
    <mergeCell ref="J3:J37"/>
    <mergeCell ref="C36:D37"/>
  </mergeCells>
  <pageMargins left="0.75" right="0.75" top="1" bottom="1" header="0.5" footer="0.5"/>
  <pageSetup paperSize="8" scale="83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15"/>
  <sheetViews>
    <sheetView zoomScaleSheetLayoutView="60" workbookViewId="0">
      <selection activeCell="K18" sqref="K18"/>
    </sheetView>
  </sheetViews>
  <sheetFormatPr defaultColWidth="9" defaultRowHeight="14.25"/>
  <cols>
    <col min="5" max="5" width="18.125" customWidth="1"/>
    <col min="6" max="6" width="12.875" customWidth="1"/>
    <col min="7" max="7" width="19.75" style="70" customWidth="1"/>
    <col min="9" max="9" width="16.125" customWidth="1"/>
    <col min="13" max="13" width="10.25" customWidth="1"/>
    <col min="14" max="14" width="12.875" customWidth="1"/>
  </cols>
  <sheetData>
    <row r="2" ht="15"/>
    <row r="3" ht="27" customHeight="1" spans="4:7">
      <c r="D3" s="132" t="s">
        <v>40</v>
      </c>
      <c r="E3" s="133"/>
      <c r="F3" s="133"/>
      <c r="G3" s="134"/>
    </row>
    <row r="4" ht="17.1" customHeight="1" spans="4:8">
      <c r="D4" s="135" t="s">
        <v>41</v>
      </c>
      <c r="E4" s="19" t="s">
        <v>42</v>
      </c>
      <c r="F4" s="19" t="s">
        <v>43</v>
      </c>
      <c r="G4" s="136" t="s">
        <v>44</v>
      </c>
      <c r="H4" s="137" t="s">
        <v>45</v>
      </c>
    </row>
    <row r="5" ht="17.1" customHeight="1" spans="1:17">
      <c r="A5">
        <v>317</v>
      </c>
      <c r="C5" s="138">
        <f t="shared" ref="C5:C12" si="0">A5-B5</f>
        <v>317</v>
      </c>
      <c r="D5" s="135">
        <v>1</v>
      </c>
      <c r="E5" s="19" t="s">
        <v>9</v>
      </c>
      <c r="F5" s="19">
        <v>44447.44</v>
      </c>
      <c r="G5" s="136" t="e">
        <f>'A区 '!#REF!</f>
        <v>#REF!</v>
      </c>
      <c r="H5" s="139">
        <v>252</v>
      </c>
      <c r="I5" s="70">
        <f>F5+H5</f>
        <v>44699.44</v>
      </c>
      <c r="K5">
        <v>1</v>
      </c>
      <c r="N5" s="138">
        <f t="shared" ref="N5:N10" si="1">F5-M5</f>
        <v>44447.44</v>
      </c>
      <c r="P5" s="143">
        <v>44241.2299999999</v>
      </c>
      <c r="Q5">
        <f t="shared" ref="Q5:Q11" si="2">N5-P5</f>
        <v>206.210000000101</v>
      </c>
    </row>
    <row r="6" ht="17.1" customHeight="1" spans="1:17">
      <c r="A6">
        <v>119</v>
      </c>
      <c r="B6">
        <v>28</v>
      </c>
      <c r="C6" s="138">
        <f t="shared" si="0"/>
        <v>91</v>
      </c>
      <c r="D6" s="135">
        <v>2</v>
      </c>
      <c r="E6" s="19" t="s">
        <v>19</v>
      </c>
      <c r="F6" s="19">
        <v>24283.55</v>
      </c>
      <c r="G6" s="136" t="e">
        <f>B区!#REF!</f>
        <v>#REF!</v>
      </c>
      <c r="H6" s="139">
        <v>186</v>
      </c>
      <c r="I6">
        <f>F6+H6</f>
        <v>24469.55</v>
      </c>
      <c r="K6">
        <v>1</v>
      </c>
      <c r="M6">
        <v>2014</v>
      </c>
      <c r="N6" s="138">
        <f t="shared" si="1"/>
        <v>22269.55</v>
      </c>
      <c r="P6" s="143">
        <v>13878</v>
      </c>
      <c r="Q6">
        <f t="shared" si="2"/>
        <v>8391.55</v>
      </c>
    </row>
    <row r="7" ht="17.1" customHeight="1" spans="1:17">
      <c r="A7">
        <v>124</v>
      </c>
      <c r="C7" s="138">
        <f t="shared" si="0"/>
        <v>124</v>
      </c>
      <c r="D7" s="135">
        <v>3</v>
      </c>
      <c r="E7" s="19" t="s">
        <v>27</v>
      </c>
      <c r="F7" s="19">
        <f>C区!G75</f>
        <v>0</v>
      </c>
      <c r="G7" s="136" t="e">
        <f>C区!#REF!</f>
        <v>#REF!</v>
      </c>
      <c r="H7" s="139"/>
      <c r="I7">
        <f>F7</f>
        <v>0</v>
      </c>
      <c r="N7" s="138">
        <f t="shared" si="1"/>
        <v>0</v>
      </c>
      <c r="P7" s="143">
        <v>8272.5</v>
      </c>
      <c r="Q7">
        <f t="shared" si="2"/>
        <v>-8272.5</v>
      </c>
    </row>
    <row r="8" ht="17.1" customHeight="1" spans="1:17">
      <c r="A8">
        <v>193</v>
      </c>
      <c r="C8" s="138">
        <f t="shared" si="0"/>
        <v>193</v>
      </c>
      <c r="D8" s="135">
        <v>4</v>
      </c>
      <c r="E8" s="19" t="s">
        <v>29</v>
      </c>
      <c r="F8" s="19">
        <v>14047.985</v>
      </c>
      <c r="G8" s="136" t="e">
        <f>#REF!</f>
        <v>#REF!</v>
      </c>
      <c r="H8" s="139">
        <v>236.66</v>
      </c>
      <c r="I8">
        <f>H8+F8</f>
        <v>14284.645</v>
      </c>
      <c r="J8">
        <f>64.66+8+44+60+60</f>
        <v>236.66</v>
      </c>
      <c r="K8">
        <v>5</v>
      </c>
      <c r="M8">
        <v>5324</v>
      </c>
      <c r="N8" s="138">
        <f t="shared" si="1"/>
        <v>8723.985</v>
      </c>
      <c r="P8" s="143">
        <v>8691.98499999999</v>
      </c>
      <c r="Q8">
        <f t="shared" si="2"/>
        <v>32.0000000000109</v>
      </c>
    </row>
    <row r="9" ht="17.1" customHeight="1" spans="1:17">
      <c r="A9">
        <v>165</v>
      </c>
      <c r="B9">
        <v>45</v>
      </c>
      <c r="C9" s="138">
        <f t="shared" si="0"/>
        <v>120</v>
      </c>
      <c r="D9" s="135">
        <v>5</v>
      </c>
      <c r="E9" s="19" t="s">
        <v>31</v>
      </c>
      <c r="F9" s="19">
        <v>6363.2</v>
      </c>
      <c r="G9" s="136" t="e">
        <f>#REF!</f>
        <v>#REF!</v>
      </c>
      <c r="H9" s="139">
        <f>28+126</f>
        <v>154</v>
      </c>
      <c r="I9" s="70">
        <f>F9+H9</f>
        <v>6517.2</v>
      </c>
      <c r="K9">
        <v>2</v>
      </c>
      <c r="M9">
        <v>2250</v>
      </c>
      <c r="N9" s="138">
        <f t="shared" si="1"/>
        <v>4113.2</v>
      </c>
      <c r="P9" s="143">
        <v>3987.2</v>
      </c>
      <c r="Q9">
        <f t="shared" si="2"/>
        <v>126</v>
      </c>
    </row>
    <row r="10" ht="17.1" customHeight="1" spans="1:17">
      <c r="A10">
        <v>93</v>
      </c>
      <c r="C10" s="138">
        <f t="shared" si="0"/>
        <v>93</v>
      </c>
      <c r="D10" s="135">
        <v>6</v>
      </c>
      <c r="E10" s="19" t="s">
        <v>33</v>
      </c>
      <c r="F10" s="19">
        <f>P区店面!C94</f>
        <v>5856</v>
      </c>
      <c r="G10" s="136" t="e">
        <f>P区店面!#REF!</f>
        <v>#REF!</v>
      </c>
      <c r="H10" s="139"/>
      <c r="I10">
        <f>F10</f>
        <v>5856</v>
      </c>
      <c r="N10" s="138">
        <f t="shared" si="1"/>
        <v>5856</v>
      </c>
      <c r="P10" s="143">
        <v>5856</v>
      </c>
      <c r="Q10">
        <f t="shared" si="2"/>
        <v>0</v>
      </c>
    </row>
    <row r="11" ht="17.1" customHeight="1" spans="1:17">
      <c r="A11">
        <v>17</v>
      </c>
      <c r="C11" s="138">
        <f t="shared" si="0"/>
        <v>17</v>
      </c>
      <c r="D11" s="135">
        <v>7</v>
      </c>
      <c r="E11" s="19" t="s">
        <v>36</v>
      </c>
      <c r="F11" s="19">
        <v>3774</v>
      </c>
      <c r="G11" s="136" t="e">
        <f>北堤!#REF!</f>
        <v>#REF!</v>
      </c>
      <c r="H11" s="139">
        <v>2085.57</v>
      </c>
      <c r="I11">
        <f>F11+H11</f>
        <v>5859.57</v>
      </c>
      <c r="K11">
        <v>5</v>
      </c>
      <c r="N11" s="138">
        <f>F11-M110</f>
        <v>3774</v>
      </c>
      <c r="P11" s="143">
        <v>3272</v>
      </c>
      <c r="Q11">
        <f t="shared" si="2"/>
        <v>502</v>
      </c>
    </row>
    <row r="12" ht="17.1" customHeight="1" spans="3:14">
      <c r="C12" s="138">
        <f t="shared" si="0"/>
        <v>0</v>
      </c>
      <c r="D12" s="135">
        <v>8</v>
      </c>
      <c r="E12" s="19" t="s">
        <v>46</v>
      </c>
      <c r="F12" s="19">
        <v>24945</v>
      </c>
      <c r="G12" s="136">
        <v>481600</v>
      </c>
      <c r="H12" s="139"/>
      <c r="I12">
        <f>F12</f>
        <v>24945</v>
      </c>
      <c r="M12">
        <v>24945</v>
      </c>
      <c r="N12" s="138">
        <f>F12-M12</f>
        <v>0</v>
      </c>
    </row>
    <row r="13" ht="17.1" customHeight="1" spans="3:14">
      <c r="C13" s="138">
        <f>SUM(C5:C12)</f>
        <v>955</v>
      </c>
      <c r="D13" s="140" t="s">
        <v>38</v>
      </c>
      <c r="E13" s="141"/>
      <c r="F13" s="141">
        <f>SUM(F5:F12)</f>
        <v>123717.175</v>
      </c>
      <c r="G13" s="142" t="e">
        <f>SUM(G5:G12)</f>
        <v>#REF!</v>
      </c>
      <c r="H13" s="139"/>
      <c r="I13" s="70">
        <f>SUM(I5:I12)</f>
        <v>126631.41</v>
      </c>
      <c r="M13">
        <f>SUM(M6:M12)</f>
        <v>34533</v>
      </c>
      <c r="N13" s="138">
        <f>F13-M13</f>
        <v>89184.175</v>
      </c>
    </row>
    <row r="15" spans="8:13">
      <c r="H15">
        <f>SUM(H5:H14)</f>
        <v>2914.23</v>
      </c>
      <c r="I15" s="70">
        <f>I13-F13</f>
        <v>2914.24</v>
      </c>
      <c r="M15">
        <f>F13-M13</f>
        <v>89184.175</v>
      </c>
    </row>
  </sheetData>
  <mergeCells count="2">
    <mergeCell ref="D3:G3"/>
    <mergeCell ref="D13:E13"/>
  </mergeCells>
  <pageMargins left="0.7" right="0.7" top="0.75" bottom="0.75" header="0.3" footer="0.3"/>
  <pageSetup paperSize="9" orientation="landscape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7"/>
  <sheetViews>
    <sheetView zoomScale="90" zoomScaleNormal="90" zoomScaleSheetLayoutView="60" workbookViewId="0">
      <pane ySplit="2" topLeftCell="A36" activePane="bottomLeft" state="frozen"/>
      <selection/>
      <selection pane="bottomLeft" activeCell="N268" sqref="N268"/>
    </sheetView>
  </sheetViews>
  <sheetFormatPr defaultColWidth="8.75" defaultRowHeight="14.25"/>
  <cols>
    <col min="1" max="1" width="7.625" style="64" customWidth="1"/>
    <col min="2" max="2" width="11" style="64" customWidth="1"/>
    <col min="3" max="4" width="11.75" style="64" customWidth="1"/>
    <col min="5" max="6" width="10.375" style="123" customWidth="1"/>
    <col min="7" max="18" width="9" style="64"/>
    <col min="19" max="16384" width="8.75" style="64"/>
  </cols>
  <sheetData>
    <row r="1" ht="37.5" customHeight="1" spans="1:6">
      <c r="A1" s="124" t="s">
        <v>47</v>
      </c>
      <c r="B1" s="125"/>
      <c r="C1" s="125"/>
      <c r="D1" s="125"/>
      <c r="E1" s="126"/>
      <c r="F1" s="126"/>
    </row>
    <row r="2" ht="60" customHeight="1" spans="1:6">
      <c r="A2" s="101" t="s">
        <v>41</v>
      </c>
      <c r="B2" s="103" t="s">
        <v>48</v>
      </c>
      <c r="C2" s="103" t="s">
        <v>49</v>
      </c>
      <c r="D2" s="103" t="s">
        <v>50</v>
      </c>
      <c r="E2" s="127" t="s">
        <v>51</v>
      </c>
      <c r="F2" s="127" t="s">
        <v>50</v>
      </c>
    </row>
    <row r="3" ht="15.95" customHeight="1" spans="1:6">
      <c r="A3" s="128">
        <v>1</v>
      </c>
      <c r="B3" s="22" t="s">
        <v>52</v>
      </c>
      <c r="C3" s="22">
        <v>76.49</v>
      </c>
      <c r="D3" s="22" t="s">
        <v>53</v>
      </c>
      <c r="E3" s="129"/>
      <c r="F3" s="129"/>
    </row>
    <row r="4" ht="15.95" customHeight="1" spans="1:6">
      <c r="A4" s="128">
        <v>2</v>
      </c>
      <c r="B4" s="22" t="s">
        <v>54</v>
      </c>
      <c r="C4" s="22">
        <v>76.49</v>
      </c>
      <c r="D4" s="22" t="s">
        <v>53</v>
      </c>
      <c r="E4" s="129"/>
      <c r="F4" s="129"/>
    </row>
    <row r="5" ht="15.95" customHeight="1" spans="1:6">
      <c r="A5" s="128">
        <v>3</v>
      </c>
      <c r="B5" s="22" t="s">
        <v>55</v>
      </c>
      <c r="C5" s="22">
        <v>76.49</v>
      </c>
      <c r="D5" s="22" t="s">
        <v>53</v>
      </c>
      <c r="E5" s="129"/>
      <c r="F5" s="129"/>
    </row>
    <row r="6" ht="15.95" customHeight="1" spans="1:6">
      <c r="A6" s="128">
        <v>4</v>
      </c>
      <c r="B6" s="22" t="s">
        <v>56</v>
      </c>
      <c r="C6" s="22">
        <v>76.49</v>
      </c>
      <c r="D6" s="22" t="s">
        <v>53</v>
      </c>
      <c r="E6" s="129"/>
      <c r="F6" s="129"/>
    </row>
    <row r="7" ht="15.95" customHeight="1" spans="1:6">
      <c r="A7" s="128">
        <v>5</v>
      </c>
      <c r="B7" s="22" t="s">
        <v>57</v>
      </c>
      <c r="C7" s="22">
        <v>76.475</v>
      </c>
      <c r="D7" s="22" t="s">
        <v>53</v>
      </c>
      <c r="E7" s="129">
        <v>76.475</v>
      </c>
      <c r="F7" s="129" t="s">
        <v>53</v>
      </c>
    </row>
    <row r="8" ht="15.95" customHeight="1" spans="1:6">
      <c r="A8" s="128">
        <v>6</v>
      </c>
      <c r="B8" s="22" t="s">
        <v>58</v>
      </c>
      <c r="C8" s="22">
        <v>76.49</v>
      </c>
      <c r="D8" s="22" t="s">
        <v>53</v>
      </c>
      <c r="E8" s="129">
        <v>76.49</v>
      </c>
      <c r="F8" s="129" t="s">
        <v>53</v>
      </c>
    </row>
    <row r="9" ht="15.95" customHeight="1" spans="1:6">
      <c r="A9" s="128">
        <v>7</v>
      </c>
      <c r="B9" s="22" t="s">
        <v>59</v>
      </c>
      <c r="C9" s="22">
        <v>76.49</v>
      </c>
      <c r="D9" s="22" t="s">
        <v>53</v>
      </c>
      <c r="E9" s="129">
        <v>76.49</v>
      </c>
      <c r="F9" s="129" t="s">
        <v>53</v>
      </c>
    </row>
    <row r="10" ht="15.95" customHeight="1" spans="1:6">
      <c r="A10" s="128">
        <v>8</v>
      </c>
      <c r="B10" s="22" t="s">
        <v>60</v>
      </c>
      <c r="C10" s="22">
        <v>76.49</v>
      </c>
      <c r="D10" s="22" t="s">
        <v>53</v>
      </c>
      <c r="E10" s="129">
        <v>76.49</v>
      </c>
      <c r="F10" s="129" t="s">
        <v>53</v>
      </c>
    </row>
    <row r="11" ht="15.95" customHeight="1" spans="1:6">
      <c r="A11" s="128">
        <v>9</v>
      </c>
      <c r="B11" s="22" t="s">
        <v>61</v>
      </c>
      <c r="C11" s="22">
        <v>76.49</v>
      </c>
      <c r="D11" s="22" t="s">
        <v>53</v>
      </c>
      <c r="E11" s="129">
        <v>76.49</v>
      </c>
      <c r="F11" s="129" t="s">
        <v>53</v>
      </c>
    </row>
    <row r="12" ht="15.95" customHeight="1" spans="1:6">
      <c r="A12" s="128">
        <v>10</v>
      </c>
      <c r="B12" s="22" t="s">
        <v>62</v>
      </c>
      <c r="C12" s="22">
        <v>76.475</v>
      </c>
      <c r="D12" s="22" t="s">
        <v>53</v>
      </c>
      <c r="E12" s="129">
        <v>76.475</v>
      </c>
      <c r="F12" s="129" t="s">
        <v>53</v>
      </c>
    </row>
    <row r="13" ht="15.95" customHeight="1" spans="1:6">
      <c r="A13" s="128">
        <v>11</v>
      </c>
      <c r="B13" s="22" t="s">
        <v>63</v>
      </c>
      <c r="C13" s="22">
        <v>89.72</v>
      </c>
      <c r="D13" s="22" t="s">
        <v>53</v>
      </c>
      <c r="E13" s="129">
        <v>89.72</v>
      </c>
      <c r="F13" s="129" t="s">
        <v>53</v>
      </c>
    </row>
    <row r="14" ht="15.95" customHeight="1" spans="1:6">
      <c r="A14" s="128">
        <v>12</v>
      </c>
      <c r="B14" s="22" t="s">
        <v>64</v>
      </c>
      <c r="C14" s="22">
        <v>95.7</v>
      </c>
      <c r="D14" s="22" t="s">
        <v>53</v>
      </c>
      <c r="E14" s="129">
        <v>95.7</v>
      </c>
      <c r="F14" s="129" t="s">
        <v>53</v>
      </c>
    </row>
    <row r="15" ht="15.95" customHeight="1" spans="1:6">
      <c r="A15" s="128">
        <v>13</v>
      </c>
      <c r="B15" s="22" t="s">
        <v>65</v>
      </c>
      <c r="C15" s="22">
        <v>95.7</v>
      </c>
      <c r="D15" s="22" t="s">
        <v>53</v>
      </c>
      <c r="E15" s="129">
        <v>95.7</v>
      </c>
      <c r="F15" s="129" t="s">
        <v>53</v>
      </c>
    </row>
    <row r="16" ht="15.95" customHeight="1" spans="1:6">
      <c r="A16" s="128">
        <v>14</v>
      </c>
      <c r="B16" s="22" t="s">
        <v>66</v>
      </c>
      <c r="C16" s="22">
        <v>95.7</v>
      </c>
      <c r="D16" s="22" t="s">
        <v>53</v>
      </c>
      <c r="E16" s="129">
        <v>95.7</v>
      </c>
      <c r="F16" s="129" t="s">
        <v>53</v>
      </c>
    </row>
    <row r="17" ht="15.95" customHeight="1" spans="1:6">
      <c r="A17" s="128">
        <v>15</v>
      </c>
      <c r="B17" s="22" t="s">
        <v>67</v>
      </c>
      <c r="C17" s="22">
        <v>99.33</v>
      </c>
      <c r="D17" s="22" t="s">
        <v>53</v>
      </c>
      <c r="E17" s="129">
        <v>99.33</v>
      </c>
      <c r="F17" s="129" t="s">
        <v>53</v>
      </c>
    </row>
    <row r="18" ht="15.95" customHeight="1" spans="1:6">
      <c r="A18" s="128">
        <v>16</v>
      </c>
      <c r="B18" s="22" t="s">
        <v>68</v>
      </c>
      <c r="C18" s="22">
        <v>99.33</v>
      </c>
      <c r="D18" s="22" t="s">
        <v>53</v>
      </c>
      <c r="E18" s="129">
        <v>99.33</v>
      </c>
      <c r="F18" s="129" t="s">
        <v>53</v>
      </c>
    </row>
    <row r="19" ht="15.95" customHeight="1" spans="1:6">
      <c r="A19" s="128">
        <v>17</v>
      </c>
      <c r="B19" s="22" t="s">
        <v>69</v>
      </c>
      <c r="C19" s="22">
        <v>87.91</v>
      </c>
      <c r="D19" s="22" t="s">
        <v>53</v>
      </c>
      <c r="E19" s="129">
        <v>87.91</v>
      </c>
      <c r="F19" s="129" t="s">
        <v>53</v>
      </c>
    </row>
    <row r="20" ht="15.95" customHeight="1" spans="1:6">
      <c r="A20" s="128">
        <v>18</v>
      </c>
      <c r="B20" s="22" t="s">
        <v>70</v>
      </c>
      <c r="C20" s="22">
        <v>87.91</v>
      </c>
      <c r="D20" s="22" t="s">
        <v>53</v>
      </c>
      <c r="E20" s="129">
        <v>87.91</v>
      </c>
      <c r="F20" s="129" t="s">
        <v>53</v>
      </c>
    </row>
    <row r="21" ht="15.95" customHeight="1" spans="1:6">
      <c r="A21" s="128">
        <v>19</v>
      </c>
      <c r="B21" s="22" t="s">
        <v>71</v>
      </c>
      <c r="C21" s="22">
        <v>87.91</v>
      </c>
      <c r="D21" s="22" t="s">
        <v>53</v>
      </c>
      <c r="E21" s="129">
        <v>87.91</v>
      </c>
      <c r="F21" s="129" t="s">
        <v>53</v>
      </c>
    </row>
    <row r="22" ht="15.95" customHeight="1" spans="1:6">
      <c r="A22" s="128">
        <v>20</v>
      </c>
      <c r="B22" s="22" t="s">
        <v>72</v>
      </c>
      <c r="C22" s="22">
        <v>87.91</v>
      </c>
      <c r="D22" s="22" t="s">
        <v>53</v>
      </c>
      <c r="E22" s="129">
        <v>87.91</v>
      </c>
      <c r="F22" s="129" t="s">
        <v>53</v>
      </c>
    </row>
    <row r="23" ht="15.95" customHeight="1" spans="1:6">
      <c r="A23" s="128">
        <v>21</v>
      </c>
      <c r="B23" s="22" t="s">
        <v>73</v>
      </c>
      <c r="C23" s="130">
        <v>85.47</v>
      </c>
      <c r="D23" s="22" t="s">
        <v>53</v>
      </c>
      <c r="E23" s="129">
        <v>132.15</v>
      </c>
      <c r="F23" s="129" t="s">
        <v>53</v>
      </c>
    </row>
    <row r="24" ht="15.95" customHeight="1" spans="1:6">
      <c r="A24" s="128">
        <v>22</v>
      </c>
      <c r="B24" s="22" t="s">
        <v>74</v>
      </c>
      <c r="C24" s="130">
        <v>46.68</v>
      </c>
      <c r="D24" s="22" t="s">
        <v>75</v>
      </c>
      <c r="E24" s="129"/>
      <c r="F24" s="129"/>
    </row>
    <row r="25" ht="15.95" customHeight="1" spans="1:6">
      <c r="A25" s="128">
        <v>23</v>
      </c>
      <c r="B25" s="22" t="s">
        <v>76</v>
      </c>
      <c r="C25" s="22">
        <v>76.49</v>
      </c>
      <c r="D25" s="22" t="s">
        <v>53</v>
      </c>
      <c r="E25" s="129">
        <v>76.49</v>
      </c>
      <c r="F25" s="129" t="s">
        <v>53</v>
      </c>
    </row>
    <row r="26" ht="15.95" customHeight="1" spans="1:6">
      <c r="A26" s="128">
        <v>24</v>
      </c>
      <c r="B26" s="22" t="s">
        <v>77</v>
      </c>
      <c r="C26" s="22">
        <v>76.49</v>
      </c>
      <c r="D26" s="22" t="s">
        <v>53</v>
      </c>
      <c r="E26" s="129">
        <v>76.49</v>
      </c>
      <c r="F26" s="129" t="s">
        <v>53</v>
      </c>
    </row>
    <row r="27" ht="15.95" customHeight="1" spans="1:6">
      <c r="A27" s="128">
        <v>25</v>
      </c>
      <c r="B27" s="22" t="s">
        <v>78</v>
      </c>
      <c r="C27" s="22">
        <v>76.49</v>
      </c>
      <c r="D27" s="22" t="s">
        <v>53</v>
      </c>
      <c r="E27" s="129">
        <v>76.49</v>
      </c>
      <c r="F27" s="129" t="s">
        <v>53</v>
      </c>
    </row>
    <row r="28" ht="15.95" customHeight="1" spans="1:6">
      <c r="A28" s="128">
        <v>26</v>
      </c>
      <c r="B28" s="22" t="s">
        <v>79</v>
      </c>
      <c r="C28" s="22">
        <v>76.49</v>
      </c>
      <c r="D28" s="22" t="s">
        <v>53</v>
      </c>
      <c r="E28" s="129">
        <v>76.49</v>
      </c>
      <c r="F28" s="129" t="s">
        <v>53</v>
      </c>
    </row>
    <row r="29" ht="15.95" customHeight="1" spans="1:6">
      <c r="A29" s="128">
        <v>27</v>
      </c>
      <c r="B29" s="22" t="s">
        <v>80</v>
      </c>
      <c r="C29" s="22">
        <v>89.72</v>
      </c>
      <c r="D29" s="22" t="s">
        <v>53</v>
      </c>
      <c r="E29" s="129">
        <v>89.72</v>
      </c>
      <c r="F29" s="129" t="s">
        <v>53</v>
      </c>
    </row>
    <row r="30" ht="15.95" customHeight="1" spans="1:6">
      <c r="A30" s="128">
        <v>28</v>
      </c>
      <c r="B30" s="22" t="s">
        <v>81</v>
      </c>
      <c r="C30" s="22">
        <v>77.055</v>
      </c>
      <c r="D30" s="22" t="s">
        <v>53</v>
      </c>
      <c r="E30" s="129">
        <v>77.055</v>
      </c>
      <c r="F30" s="129" t="s">
        <v>53</v>
      </c>
    </row>
    <row r="31" ht="15.95" customHeight="1" spans="1:6">
      <c r="A31" s="128">
        <v>29</v>
      </c>
      <c r="B31" s="22" t="s">
        <v>82</v>
      </c>
      <c r="C31" s="22">
        <v>75.525</v>
      </c>
      <c r="D31" s="22" t="s">
        <v>53</v>
      </c>
      <c r="E31" s="129">
        <v>75.525</v>
      </c>
      <c r="F31" s="129" t="s">
        <v>53</v>
      </c>
    </row>
    <row r="32" ht="15.95" customHeight="1" spans="1:6">
      <c r="A32" s="128">
        <v>30</v>
      </c>
      <c r="B32" s="22" t="s">
        <v>83</v>
      </c>
      <c r="C32" s="22">
        <v>75.525</v>
      </c>
      <c r="D32" s="22" t="s">
        <v>53</v>
      </c>
      <c r="E32" s="129">
        <v>75.525</v>
      </c>
      <c r="F32" s="129" t="s">
        <v>53</v>
      </c>
    </row>
    <row r="33" ht="15.95" customHeight="1" spans="1:6">
      <c r="A33" s="128">
        <v>31</v>
      </c>
      <c r="B33" s="22" t="s">
        <v>84</v>
      </c>
      <c r="C33" s="22">
        <v>75.525</v>
      </c>
      <c r="D33" s="22" t="s">
        <v>53</v>
      </c>
      <c r="E33" s="129">
        <v>75.525</v>
      </c>
      <c r="F33" s="129" t="s">
        <v>53</v>
      </c>
    </row>
    <row r="34" ht="15.95" customHeight="1" spans="1:6">
      <c r="A34" s="128">
        <v>32</v>
      </c>
      <c r="B34" s="22" t="s">
        <v>85</v>
      </c>
      <c r="C34" s="22">
        <v>75.525</v>
      </c>
      <c r="D34" s="22" t="s">
        <v>53</v>
      </c>
      <c r="E34" s="129">
        <v>75.525</v>
      </c>
      <c r="F34" s="129" t="s">
        <v>53</v>
      </c>
    </row>
    <row r="35" ht="15.95" customHeight="1" spans="1:6">
      <c r="A35" s="128">
        <v>33</v>
      </c>
      <c r="B35" s="22" t="s">
        <v>86</v>
      </c>
      <c r="C35" s="22">
        <v>75.525</v>
      </c>
      <c r="D35" s="22" t="s">
        <v>53</v>
      </c>
      <c r="E35" s="129">
        <v>75.525</v>
      </c>
      <c r="F35" s="129" t="s">
        <v>53</v>
      </c>
    </row>
    <row r="36" ht="15.95" customHeight="1" spans="1:6">
      <c r="A36" s="128">
        <v>34</v>
      </c>
      <c r="B36" s="22" t="s">
        <v>87</v>
      </c>
      <c r="C36" s="22">
        <v>75.525</v>
      </c>
      <c r="D36" s="22" t="s">
        <v>53</v>
      </c>
      <c r="E36" s="129">
        <v>75.525</v>
      </c>
      <c r="F36" s="129" t="s">
        <v>53</v>
      </c>
    </row>
    <row r="37" ht="15.95" customHeight="1" spans="1:6">
      <c r="A37" s="128">
        <v>35</v>
      </c>
      <c r="B37" s="22" t="s">
        <v>88</v>
      </c>
      <c r="C37" s="22">
        <v>75.525</v>
      </c>
      <c r="D37" s="22" t="s">
        <v>53</v>
      </c>
      <c r="E37" s="129">
        <v>75.525</v>
      </c>
      <c r="F37" s="129" t="s">
        <v>53</v>
      </c>
    </row>
    <row r="38" ht="15.95" customHeight="1" spans="1:6">
      <c r="A38" s="128">
        <v>36</v>
      </c>
      <c r="B38" s="22" t="s">
        <v>89</v>
      </c>
      <c r="C38" s="22">
        <v>75.525</v>
      </c>
      <c r="D38" s="22" t="s">
        <v>53</v>
      </c>
      <c r="E38" s="129">
        <v>75.525</v>
      </c>
      <c r="F38" s="129" t="s">
        <v>53</v>
      </c>
    </row>
    <row r="39" ht="15.95" customHeight="1" spans="1:6">
      <c r="A39" s="128">
        <v>37</v>
      </c>
      <c r="B39" s="22" t="s">
        <v>90</v>
      </c>
      <c r="C39" s="22">
        <v>75.525</v>
      </c>
      <c r="D39" s="22" t="s">
        <v>53</v>
      </c>
      <c r="E39" s="129">
        <v>75.525</v>
      </c>
      <c r="F39" s="129" t="s">
        <v>53</v>
      </c>
    </row>
    <row r="40" ht="15.95" customHeight="1" spans="1:6">
      <c r="A40" s="128">
        <v>38</v>
      </c>
      <c r="B40" s="22" t="s">
        <v>91</v>
      </c>
      <c r="C40" s="22">
        <v>75.525</v>
      </c>
      <c r="D40" s="22" t="s">
        <v>53</v>
      </c>
      <c r="E40" s="129">
        <v>75.525</v>
      </c>
      <c r="F40" s="129" t="s">
        <v>53</v>
      </c>
    </row>
    <row r="41" ht="15.95" customHeight="1" spans="1:6">
      <c r="A41" s="128">
        <v>39</v>
      </c>
      <c r="B41" s="22" t="s">
        <v>92</v>
      </c>
      <c r="C41" s="22">
        <v>75.525</v>
      </c>
      <c r="D41" s="22" t="s">
        <v>53</v>
      </c>
      <c r="E41" s="129">
        <v>75.525</v>
      </c>
      <c r="F41" s="129" t="s">
        <v>53</v>
      </c>
    </row>
    <row r="42" ht="15.95" customHeight="1" spans="1:6">
      <c r="A42" s="128">
        <v>40</v>
      </c>
      <c r="B42" s="22" t="s">
        <v>93</v>
      </c>
      <c r="C42" s="22">
        <v>75.525</v>
      </c>
      <c r="D42" s="22" t="s">
        <v>53</v>
      </c>
      <c r="E42" s="129">
        <v>75.525</v>
      </c>
      <c r="F42" s="129" t="s">
        <v>53</v>
      </c>
    </row>
    <row r="43" ht="15.95" customHeight="1" spans="1:6">
      <c r="A43" s="128">
        <v>41</v>
      </c>
      <c r="B43" s="22" t="s">
        <v>94</v>
      </c>
      <c r="C43" s="22">
        <v>77.055</v>
      </c>
      <c r="D43" s="22" t="s">
        <v>53</v>
      </c>
      <c r="E43" s="129">
        <v>77.055</v>
      </c>
      <c r="F43" s="129" t="s">
        <v>53</v>
      </c>
    </row>
    <row r="44" ht="15.95" customHeight="1" spans="1:6">
      <c r="A44" s="128">
        <v>42</v>
      </c>
      <c r="B44" s="22" t="s">
        <v>95</v>
      </c>
      <c r="C44" s="22">
        <v>77.055</v>
      </c>
      <c r="D44" s="22" t="s">
        <v>53</v>
      </c>
      <c r="E44" s="129">
        <v>77.055</v>
      </c>
      <c r="F44" s="129" t="s">
        <v>53</v>
      </c>
    </row>
    <row r="45" ht="15.95" customHeight="1" spans="1:6">
      <c r="A45" s="128">
        <v>43</v>
      </c>
      <c r="B45" s="22" t="s">
        <v>96</v>
      </c>
      <c r="C45" s="22">
        <v>75.525</v>
      </c>
      <c r="D45" s="22" t="s">
        <v>53</v>
      </c>
      <c r="E45" s="129">
        <v>75.525</v>
      </c>
      <c r="F45" s="129" t="s">
        <v>53</v>
      </c>
    </row>
    <row r="46" ht="15.95" customHeight="1" spans="1:6">
      <c r="A46" s="128">
        <v>44</v>
      </c>
      <c r="B46" s="22" t="s">
        <v>97</v>
      </c>
      <c r="C46" s="22">
        <v>75.525</v>
      </c>
      <c r="D46" s="22" t="s">
        <v>53</v>
      </c>
      <c r="E46" s="129">
        <v>75.525</v>
      </c>
      <c r="F46" s="129" t="s">
        <v>53</v>
      </c>
    </row>
    <row r="47" ht="15.95" customHeight="1" spans="1:6">
      <c r="A47" s="128">
        <v>45</v>
      </c>
      <c r="B47" s="22" t="s">
        <v>98</v>
      </c>
      <c r="C47" s="22">
        <v>75.525</v>
      </c>
      <c r="D47" s="22" t="s">
        <v>53</v>
      </c>
      <c r="E47" s="129">
        <v>75.525</v>
      </c>
      <c r="F47" s="129" t="s">
        <v>53</v>
      </c>
    </row>
    <row r="48" ht="15.95" customHeight="1" spans="1:6">
      <c r="A48" s="128">
        <v>46</v>
      </c>
      <c r="B48" s="22" t="s">
        <v>99</v>
      </c>
      <c r="C48" s="22">
        <v>75.525</v>
      </c>
      <c r="D48" s="22" t="s">
        <v>53</v>
      </c>
      <c r="E48" s="129">
        <v>75.525</v>
      </c>
      <c r="F48" s="129" t="s">
        <v>53</v>
      </c>
    </row>
    <row r="49" ht="15.95" customHeight="1" spans="1:6">
      <c r="A49" s="128">
        <v>47</v>
      </c>
      <c r="B49" s="22" t="s">
        <v>100</v>
      </c>
      <c r="C49" s="22">
        <v>128.805</v>
      </c>
      <c r="D49" s="22" t="s">
        <v>53</v>
      </c>
      <c r="E49" s="129">
        <v>128.805</v>
      </c>
      <c r="F49" s="129" t="s">
        <v>53</v>
      </c>
    </row>
    <row r="50" ht="15.95" customHeight="1" spans="1:6">
      <c r="A50" s="128">
        <v>48</v>
      </c>
      <c r="B50" s="22" t="s">
        <v>101</v>
      </c>
      <c r="C50" s="22">
        <v>75.525</v>
      </c>
      <c r="D50" s="22" t="s">
        <v>53</v>
      </c>
      <c r="E50" s="129">
        <v>75.525</v>
      </c>
      <c r="F50" s="129" t="s">
        <v>53</v>
      </c>
    </row>
    <row r="51" ht="15.95" customHeight="1" spans="1:6">
      <c r="A51" s="128">
        <v>49</v>
      </c>
      <c r="B51" s="22" t="s">
        <v>102</v>
      </c>
      <c r="C51" s="22">
        <v>75.525</v>
      </c>
      <c r="D51" s="22" t="s">
        <v>53</v>
      </c>
      <c r="E51" s="129">
        <v>75.525</v>
      </c>
      <c r="F51" s="129" t="s">
        <v>53</v>
      </c>
    </row>
    <row r="52" ht="15.95" customHeight="1" spans="1:6">
      <c r="A52" s="128">
        <v>50</v>
      </c>
      <c r="B52" s="22" t="s">
        <v>103</v>
      </c>
      <c r="C52" s="22">
        <v>75.525</v>
      </c>
      <c r="D52" s="22" t="s">
        <v>53</v>
      </c>
      <c r="E52" s="129">
        <v>75.525</v>
      </c>
      <c r="F52" s="129" t="s">
        <v>53</v>
      </c>
    </row>
    <row r="53" ht="15.95" customHeight="1" spans="1:6">
      <c r="A53" s="128">
        <v>51</v>
      </c>
      <c r="B53" s="22" t="s">
        <v>104</v>
      </c>
      <c r="C53" s="22">
        <v>75.525</v>
      </c>
      <c r="D53" s="22" t="s">
        <v>53</v>
      </c>
      <c r="E53" s="129">
        <v>75.525</v>
      </c>
      <c r="F53" s="129" t="s">
        <v>53</v>
      </c>
    </row>
    <row r="54" ht="15.95" customHeight="1" spans="1:6">
      <c r="A54" s="128">
        <v>52</v>
      </c>
      <c r="B54" s="22" t="s">
        <v>105</v>
      </c>
      <c r="C54" s="22">
        <v>75.525</v>
      </c>
      <c r="D54" s="22" t="s">
        <v>53</v>
      </c>
      <c r="E54" s="129">
        <v>75.525</v>
      </c>
      <c r="F54" s="129" t="s">
        <v>53</v>
      </c>
    </row>
    <row r="55" ht="15.95" customHeight="1" spans="1:6">
      <c r="A55" s="128">
        <v>53</v>
      </c>
      <c r="B55" s="22" t="s">
        <v>106</v>
      </c>
      <c r="C55" s="22">
        <v>75.525</v>
      </c>
      <c r="D55" s="22" t="s">
        <v>53</v>
      </c>
      <c r="E55" s="129">
        <v>75.525</v>
      </c>
      <c r="F55" s="129" t="s">
        <v>53</v>
      </c>
    </row>
    <row r="56" ht="15.95" customHeight="1" spans="1:6">
      <c r="A56" s="128">
        <v>54</v>
      </c>
      <c r="B56" s="22" t="s">
        <v>107</v>
      </c>
      <c r="C56" s="22">
        <v>77.055</v>
      </c>
      <c r="D56" s="22" t="s">
        <v>53</v>
      </c>
      <c r="E56" s="129">
        <v>77.055</v>
      </c>
      <c r="F56" s="129" t="s">
        <v>53</v>
      </c>
    </row>
    <row r="57" ht="15.95" customHeight="1" spans="1:6">
      <c r="A57" s="128">
        <v>55</v>
      </c>
      <c r="B57" s="22" t="s">
        <v>108</v>
      </c>
      <c r="C57" s="22">
        <v>69.765</v>
      </c>
      <c r="D57" s="22" t="s">
        <v>53</v>
      </c>
      <c r="E57" s="129">
        <v>69.765</v>
      </c>
      <c r="F57" s="129" t="s">
        <v>53</v>
      </c>
    </row>
    <row r="58" ht="15.95" customHeight="1" spans="1:6">
      <c r="A58" s="128">
        <v>56</v>
      </c>
      <c r="B58" s="22" t="s">
        <v>109</v>
      </c>
      <c r="C58" s="22">
        <v>68.595</v>
      </c>
      <c r="D58" s="22" t="s">
        <v>53</v>
      </c>
      <c r="E58" s="129">
        <v>68.595</v>
      </c>
      <c r="F58" s="129" t="s">
        <v>53</v>
      </c>
    </row>
    <row r="59" ht="15.95" customHeight="1" spans="1:6">
      <c r="A59" s="128">
        <v>57</v>
      </c>
      <c r="B59" s="22" t="s">
        <v>110</v>
      </c>
      <c r="C59" s="22">
        <v>68.595</v>
      </c>
      <c r="D59" s="22" t="s">
        <v>53</v>
      </c>
      <c r="E59" s="129">
        <v>68.595</v>
      </c>
      <c r="F59" s="129" t="s">
        <v>53</v>
      </c>
    </row>
    <row r="60" ht="15.95" customHeight="1" spans="1:6">
      <c r="A60" s="128">
        <v>58</v>
      </c>
      <c r="B60" s="22" t="s">
        <v>111</v>
      </c>
      <c r="C60" s="22">
        <v>68.595</v>
      </c>
      <c r="D60" s="22" t="s">
        <v>53</v>
      </c>
      <c r="E60" s="129">
        <v>68.595</v>
      </c>
      <c r="F60" s="129" t="s">
        <v>53</v>
      </c>
    </row>
    <row r="61" ht="15.95" customHeight="1" spans="1:6">
      <c r="A61" s="128">
        <v>59</v>
      </c>
      <c r="B61" s="22" t="s">
        <v>112</v>
      </c>
      <c r="C61" s="22">
        <v>68.595</v>
      </c>
      <c r="D61" s="22" t="s">
        <v>53</v>
      </c>
      <c r="E61" s="129">
        <v>68.595</v>
      </c>
      <c r="F61" s="129" t="s">
        <v>53</v>
      </c>
    </row>
    <row r="62" ht="15.95" customHeight="1" spans="1:6">
      <c r="A62" s="128">
        <v>60</v>
      </c>
      <c r="B62" s="22" t="s">
        <v>113</v>
      </c>
      <c r="C62" s="22">
        <v>68.595</v>
      </c>
      <c r="D62" s="22" t="s">
        <v>53</v>
      </c>
      <c r="E62" s="129">
        <v>68.595</v>
      </c>
      <c r="F62" s="129" t="s">
        <v>53</v>
      </c>
    </row>
    <row r="63" ht="15.95" customHeight="1" spans="1:6">
      <c r="A63" s="128">
        <v>61</v>
      </c>
      <c r="B63" s="22" t="s">
        <v>114</v>
      </c>
      <c r="C63" s="22">
        <v>68.595</v>
      </c>
      <c r="D63" s="22" t="s">
        <v>53</v>
      </c>
      <c r="E63" s="129">
        <v>68.595</v>
      </c>
      <c r="F63" s="129" t="s">
        <v>53</v>
      </c>
    </row>
    <row r="64" ht="15.95" customHeight="1" spans="1:6">
      <c r="A64" s="128">
        <v>62</v>
      </c>
      <c r="B64" s="22" t="s">
        <v>115</v>
      </c>
      <c r="C64" s="22">
        <v>68.595</v>
      </c>
      <c r="D64" s="22" t="s">
        <v>53</v>
      </c>
      <c r="E64" s="129">
        <v>68.595</v>
      </c>
      <c r="F64" s="129" t="s">
        <v>53</v>
      </c>
    </row>
    <row r="65" ht="15.95" customHeight="1" spans="1:6">
      <c r="A65" s="128">
        <v>63</v>
      </c>
      <c r="B65" s="22" t="s">
        <v>116</v>
      </c>
      <c r="C65" s="22">
        <v>68.595</v>
      </c>
      <c r="D65" s="22" t="s">
        <v>53</v>
      </c>
      <c r="E65" s="129">
        <v>68.595</v>
      </c>
      <c r="F65" s="129" t="s">
        <v>53</v>
      </c>
    </row>
    <row r="66" ht="15.95" customHeight="1" spans="1:6">
      <c r="A66" s="128">
        <v>64</v>
      </c>
      <c r="B66" s="22" t="s">
        <v>117</v>
      </c>
      <c r="C66" s="22">
        <v>68.595</v>
      </c>
      <c r="D66" s="22" t="s">
        <v>53</v>
      </c>
      <c r="E66" s="129">
        <v>68.595</v>
      </c>
      <c r="F66" s="129" t="s">
        <v>53</v>
      </c>
    </row>
    <row r="67" ht="15.95" customHeight="1" spans="1:6">
      <c r="A67" s="128">
        <v>65</v>
      </c>
      <c r="B67" s="22" t="s">
        <v>118</v>
      </c>
      <c r="C67" s="22">
        <v>68.595</v>
      </c>
      <c r="D67" s="22" t="s">
        <v>53</v>
      </c>
      <c r="E67" s="129">
        <v>68.595</v>
      </c>
      <c r="F67" s="129" t="s">
        <v>53</v>
      </c>
    </row>
    <row r="68" ht="15.95" customHeight="1" spans="1:6">
      <c r="A68" s="128">
        <v>66</v>
      </c>
      <c r="B68" s="22" t="s">
        <v>119</v>
      </c>
      <c r="C68" s="22">
        <v>68.595</v>
      </c>
      <c r="D68" s="22" t="s">
        <v>53</v>
      </c>
      <c r="E68" s="129">
        <v>68.595</v>
      </c>
      <c r="F68" s="129" t="s">
        <v>53</v>
      </c>
    </row>
    <row r="69" ht="15.95" customHeight="1" spans="1:6">
      <c r="A69" s="128">
        <v>67</v>
      </c>
      <c r="B69" s="22" t="s">
        <v>120</v>
      </c>
      <c r="C69" s="22">
        <v>68.595</v>
      </c>
      <c r="D69" s="22" t="s">
        <v>53</v>
      </c>
      <c r="E69" s="129">
        <v>68.595</v>
      </c>
      <c r="F69" s="129" t="s">
        <v>53</v>
      </c>
    </row>
    <row r="70" ht="15.95" customHeight="1" spans="1:6">
      <c r="A70" s="128">
        <v>68</v>
      </c>
      <c r="B70" s="22" t="s">
        <v>121</v>
      </c>
      <c r="C70" s="22">
        <v>68.595</v>
      </c>
      <c r="D70" s="22" t="s">
        <v>53</v>
      </c>
      <c r="E70" s="129">
        <v>68.595</v>
      </c>
      <c r="F70" s="129" t="s">
        <v>53</v>
      </c>
    </row>
    <row r="71" ht="15.95" customHeight="1" spans="1:6">
      <c r="A71" s="128">
        <v>69</v>
      </c>
      <c r="B71" s="22" t="s">
        <v>122</v>
      </c>
      <c r="C71" s="22">
        <v>68.595</v>
      </c>
      <c r="D71" s="22" t="s">
        <v>53</v>
      </c>
      <c r="E71" s="129">
        <v>68.595</v>
      </c>
      <c r="F71" s="129" t="s">
        <v>53</v>
      </c>
    </row>
    <row r="72" ht="15.95" customHeight="1" spans="1:6">
      <c r="A72" s="128">
        <v>70</v>
      </c>
      <c r="B72" s="22" t="s">
        <v>123</v>
      </c>
      <c r="C72" s="22">
        <v>81.01</v>
      </c>
      <c r="D72" s="22" t="s">
        <v>53</v>
      </c>
      <c r="E72" s="129">
        <v>81.01</v>
      </c>
      <c r="F72" s="129" t="s">
        <v>53</v>
      </c>
    </row>
    <row r="73" ht="15.95" customHeight="1" spans="1:6">
      <c r="A73" s="128">
        <v>71</v>
      </c>
      <c r="B73" s="22" t="s">
        <v>124</v>
      </c>
      <c r="C73" s="22">
        <v>69.765</v>
      </c>
      <c r="D73" s="22" t="s">
        <v>53</v>
      </c>
      <c r="E73" s="129">
        <v>69.765</v>
      </c>
      <c r="F73" s="129" t="s">
        <v>53</v>
      </c>
    </row>
    <row r="74" ht="15.95" customHeight="1" spans="1:6">
      <c r="A74" s="128">
        <v>72</v>
      </c>
      <c r="B74" s="22" t="s">
        <v>125</v>
      </c>
      <c r="C74" s="22">
        <v>68.595</v>
      </c>
      <c r="D74" s="22" t="s">
        <v>53</v>
      </c>
      <c r="E74" s="129">
        <v>68.595</v>
      </c>
      <c r="F74" s="129" t="s">
        <v>53</v>
      </c>
    </row>
    <row r="75" ht="15.95" customHeight="1" spans="1:6">
      <c r="A75" s="128">
        <v>73</v>
      </c>
      <c r="B75" s="22" t="s">
        <v>126</v>
      </c>
      <c r="C75" s="22">
        <v>68.595</v>
      </c>
      <c r="D75" s="22" t="s">
        <v>53</v>
      </c>
      <c r="E75" s="129">
        <v>68.595</v>
      </c>
      <c r="F75" s="129" t="s">
        <v>53</v>
      </c>
    </row>
    <row r="76" ht="15.95" customHeight="1" spans="1:6">
      <c r="A76" s="128">
        <v>74</v>
      </c>
      <c r="B76" s="22" t="s">
        <v>127</v>
      </c>
      <c r="C76" s="22">
        <v>68.595</v>
      </c>
      <c r="D76" s="22" t="s">
        <v>53</v>
      </c>
      <c r="E76" s="129">
        <v>68.595</v>
      </c>
      <c r="F76" s="129" t="s">
        <v>53</v>
      </c>
    </row>
    <row r="77" ht="15.95" customHeight="1" spans="1:6">
      <c r="A77" s="128">
        <v>75</v>
      </c>
      <c r="B77" s="22" t="s">
        <v>128</v>
      </c>
      <c r="C77" s="22">
        <v>68.595</v>
      </c>
      <c r="D77" s="22" t="s">
        <v>53</v>
      </c>
      <c r="E77" s="129">
        <v>68.595</v>
      </c>
      <c r="F77" s="129" t="s">
        <v>53</v>
      </c>
    </row>
    <row r="78" ht="15.95" customHeight="1" spans="1:6">
      <c r="A78" s="128">
        <v>76</v>
      </c>
      <c r="B78" s="22" t="s">
        <v>129</v>
      </c>
      <c r="C78" s="22">
        <v>68.595</v>
      </c>
      <c r="D78" s="22" t="s">
        <v>53</v>
      </c>
      <c r="E78" s="129">
        <v>68.595</v>
      </c>
      <c r="F78" s="129" t="s">
        <v>53</v>
      </c>
    </row>
    <row r="79" ht="15.95" customHeight="1" spans="1:6">
      <c r="A79" s="128">
        <v>77</v>
      </c>
      <c r="B79" s="22" t="s">
        <v>130</v>
      </c>
      <c r="C79" s="22">
        <v>68.595</v>
      </c>
      <c r="D79" s="22" t="s">
        <v>53</v>
      </c>
      <c r="E79" s="129">
        <v>68.595</v>
      </c>
      <c r="F79" s="129" t="s">
        <v>53</v>
      </c>
    </row>
    <row r="80" ht="15.95" customHeight="1" spans="1:6">
      <c r="A80" s="128">
        <v>78</v>
      </c>
      <c r="B80" s="22" t="s">
        <v>131</v>
      </c>
      <c r="C80" s="22">
        <v>68.595</v>
      </c>
      <c r="D80" s="22" t="s">
        <v>53</v>
      </c>
      <c r="E80" s="129">
        <v>68.595</v>
      </c>
      <c r="F80" s="129" t="s">
        <v>53</v>
      </c>
    </row>
    <row r="81" ht="15.95" customHeight="1" spans="1:6">
      <c r="A81" s="128">
        <v>79</v>
      </c>
      <c r="B81" s="22" t="s">
        <v>132</v>
      </c>
      <c r="C81" s="22">
        <v>68.595</v>
      </c>
      <c r="D81" s="22" t="s">
        <v>53</v>
      </c>
      <c r="E81" s="129">
        <v>68.595</v>
      </c>
      <c r="F81" s="129" t="s">
        <v>53</v>
      </c>
    </row>
    <row r="82" ht="15.95" customHeight="1" spans="1:6">
      <c r="A82" s="128">
        <v>80</v>
      </c>
      <c r="B82" s="22" t="s">
        <v>133</v>
      </c>
      <c r="C82" s="22">
        <v>68.595</v>
      </c>
      <c r="D82" s="22" t="s">
        <v>53</v>
      </c>
      <c r="E82" s="129">
        <v>68.595</v>
      </c>
      <c r="F82" s="129" t="s">
        <v>53</v>
      </c>
    </row>
    <row r="83" ht="15.95" customHeight="1" spans="1:6">
      <c r="A83" s="128">
        <v>81</v>
      </c>
      <c r="B83" s="22" t="s">
        <v>134</v>
      </c>
      <c r="C83" s="22">
        <v>68.595</v>
      </c>
      <c r="D83" s="22" t="s">
        <v>53</v>
      </c>
      <c r="E83" s="129">
        <v>68.595</v>
      </c>
      <c r="F83" s="129" t="s">
        <v>53</v>
      </c>
    </row>
    <row r="84" ht="15.95" customHeight="1" spans="1:6">
      <c r="A84" s="128">
        <v>82</v>
      </c>
      <c r="B84" s="22" t="s">
        <v>135</v>
      </c>
      <c r="C84" s="22">
        <v>68.595</v>
      </c>
      <c r="D84" s="22" t="s">
        <v>53</v>
      </c>
      <c r="E84" s="129">
        <v>68.595</v>
      </c>
      <c r="F84" s="129" t="s">
        <v>53</v>
      </c>
    </row>
    <row r="85" ht="15.95" customHeight="1" spans="1:6">
      <c r="A85" s="128">
        <v>83</v>
      </c>
      <c r="B85" s="22" t="s">
        <v>136</v>
      </c>
      <c r="C85" s="22">
        <v>68.595</v>
      </c>
      <c r="D85" s="22" t="s">
        <v>53</v>
      </c>
      <c r="E85" s="129">
        <v>68.595</v>
      </c>
      <c r="F85" s="129" t="s">
        <v>53</v>
      </c>
    </row>
    <row r="86" ht="15.95" customHeight="1" spans="1:6">
      <c r="A86" s="128">
        <v>84</v>
      </c>
      <c r="B86" s="22" t="s">
        <v>137</v>
      </c>
      <c r="C86" s="22">
        <v>68.595</v>
      </c>
      <c r="D86" s="22" t="s">
        <v>53</v>
      </c>
      <c r="E86" s="129">
        <v>68.595</v>
      </c>
      <c r="F86" s="129" t="s">
        <v>53</v>
      </c>
    </row>
    <row r="87" ht="15.95" customHeight="1" spans="1:6">
      <c r="A87" s="128">
        <v>85</v>
      </c>
      <c r="B87" s="22" t="s">
        <v>138</v>
      </c>
      <c r="C87" s="22">
        <v>68.595</v>
      </c>
      <c r="D87" s="22" t="s">
        <v>53</v>
      </c>
      <c r="E87" s="129">
        <v>68.595</v>
      </c>
      <c r="F87" s="129" t="s">
        <v>53</v>
      </c>
    </row>
    <row r="88" ht="15.95" customHeight="1" spans="1:6">
      <c r="A88" s="128">
        <v>86</v>
      </c>
      <c r="B88" s="22" t="s">
        <v>139</v>
      </c>
      <c r="C88" s="22">
        <v>81.01</v>
      </c>
      <c r="D88" s="22" t="s">
        <v>53</v>
      </c>
      <c r="E88" s="129">
        <v>81.01</v>
      </c>
      <c r="F88" s="129" t="s">
        <v>53</v>
      </c>
    </row>
    <row r="89" ht="15.95" customHeight="1" spans="1:6">
      <c r="A89" s="128">
        <v>87</v>
      </c>
      <c r="B89" s="22" t="s">
        <v>140</v>
      </c>
      <c r="C89" s="22">
        <v>69.985</v>
      </c>
      <c r="D89" s="22" t="s">
        <v>75</v>
      </c>
      <c r="E89" s="129">
        <v>69.985</v>
      </c>
      <c r="F89" s="129" t="s">
        <v>75</v>
      </c>
    </row>
    <row r="90" ht="15.95" customHeight="1" spans="1:6">
      <c r="A90" s="128">
        <v>88</v>
      </c>
      <c r="B90" s="22" t="s">
        <v>141</v>
      </c>
      <c r="C90" s="22">
        <v>68.605</v>
      </c>
      <c r="D90" s="22" t="s">
        <v>53</v>
      </c>
      <c r="E90" s="129">
        <v>68.605</v>
      </c>
      <c r="F90" s="129" t="s">
        <v>53</v>
      </c>
    </row>
    <row r="91" ht="15.95" customHeight="1" spans="1:6">
      <c r="A91" s="128">
        <v>89</v>
      </c>
      <c r="B91" s="22" t="s">
        <v>142</v>
      </c>
      <c r="C91" s="22">
        <v>68.605</v>
      </c>
      <c r="D91" s="22" t="s">
        <v>53</v>
      </c>
      <c r="E91" s="129">
        <v>68.605</v>
      </c>
      <c r="F91" s="129" t="s">
        <v>53</v>
      </c>
    </row>
    <row r="92" ht="15.95" customHeight="1" spans="1:6">
      <c r="A92" s="128">
        <v>90</v>
      </c>
      <c r="B92" s="22" t="s">
        <v>143</v>
      </c>
      <c r="C92" s="22">
        <v>68.605</v>
      </c>
      <c r="D92" s="22" t="s">
        <v>53</v>
      </c>
      <c r="E92" s="129">
        <v>68.605</v>
      </c>
      <c r="F92" s="129" t="s">
        <v>53</v>
      </c>
    </row>
    <row r="93" ht="15.95" customHeight="1" spans="1:6">
      <c r="A93" s="128">
        <v>91</v>
      </c>
      <c r="B93" s="22" t="s">
        <v>144</v>
      </c>
      <c r="C93" s="22">
        <v>68.605</v>
      </c>
      <c r="D93" s="22" t="s">
        <v>53</v>
      </c>
      <c r="E93" s="129">
        <v>68.605</v>
      </c>
      <c r="F93" s="129" t="s">
        <v>53</v>
      </c>
    </row>
    <row r="94" ht="15.95" customHeight="1" spans="1:6">
      <c r="A94" s="128">
        <v>92</v>
      </c>
      <c r="B94" s="22" t="s">
        <v>145</v>
      </c>
      <c r="C94" s="22">
        <v>68.605</v>
      </c>
      <c r="D94" s="22" t="s">
        <v>53</v>
      </c>
      <c r="E94" s="129">
        <v>68.605</v>
      </c>
      <c r="F94" s="129" t="s">
        <v>53</v>
      </c>
    </row>
    <row r="95" ht="15.95" customHeight="1" spans="1:6">
      <c r="A95" s="128">
        <v>93</v>
      </c>
      <c r="B95" s="22" t="s">
        <v>146</v>
      </c>
      <c r="C95" s="22">
        <v>68.605</v>
      </c>
      <c r="D95" s="22" t="s">
        <v>53</v>
      </c>
      <c r="E95" s="129">
        <v>68.605</v>
      </c>
      <c r="F95" s="129" t="s">
        <v>53</v>
      </c>
    </row>
    <row r="96" ht="15.95" customHeight="1" spans="1:6">
      <c r="A96" s="128">
        <v>94</v>
      </c>
      <c r="B96" s="22" t="s">
        <v>147</v>
      </c>
      <c r="C96" s="22">
        <v>68.605</v>
      </c>
      <c r="D96" s="22" t="s">
        <v>53</v>
      </c>
      <c r="E96" s="129">
        <v>68.605</v>
      </c>
      <c r="F96" s="129" t="s">
        <v>17</v>
      </c>
    </row>
    <row r="97" ht="15.95" customHeight="1" spans="1:6">
      <c r="A97" s="128">
        <v>95</v>
      </c>
      <c r="B97" s="22" t="s">
        <v>148</v>
      </c>
      <c r="C97" s="22">
        <v>68.605</v>
      </c>
      <c r="D97" s="22" t="s">
        <v>53</v>
      </c>
      <c r="E97" s="129">
        <v>68.605</v>
      </c>
      <c r="F97" s="129" t="s">
        <v>17</v>
      </c>
    </row>
    <row r="98" ht="15.95" customHeight="1" spans="1:6">
      <c r="A98" s="128">
        <v>96</v>
      </c>
      <c r="B98" s="22" t="s">
        <v>149</v>
      </c>
      <c r="C98" s="22">
        <v>68.605</v>
      </c>
      <c r="D98" s="22" t="s">
        <v>53</v>
      </c>
      <c r="E98" s="129">
        <v>68.605</v>
      </c>
      <c r="F98" s="129" t="s">
        <v>53</v>
      </c>
    </row>
    <row r="99" ht="15.95" customHeight="1" spans="1:6">
      <c r="A99" s="128">
        <v>97</v>
      </c>
      <c r="B99" s="22" t="s">
        <v>150</v>
      </c>
      <c r="C99" s="22">
        <v>68.605</v>
      </c>
      <c r="D99" s="22" t="s">
        <v>53</v>
      </c>
      <c r="E99" s="129">
        <v>68.605</v>
      </c>
      <c r="F99" s="129" t="s">
        <v>53</v>
      </c>
    </row>
    <row r="100" ht="15.95" customHeight="1" spans="1:6">
      <c r="A100" s="128">
        <v>98</v>
      </c>
      <c r="B100" s="22" t="s">
        <v>151</v>
      </c>
      <c r="C100" s="22">
        <v>68.605</v>
      </c>
      <c r="D100" s="22" t="s">
        <v>53</v>
      </c>
      <c r="E100" s="129">
        <v>68.605</v>
      </c>
      <c r="F100" s="129" t="s">
        <v>53</v>
      </c>
    </row>
    <row r="101" ht="15.95" customHeight="1" spans="1:6">
      <c r="A101" s="128">
        <v>99</v>
      </c>
      <c r="B101" s="22" t="s">
        <v>152</v>
      </c>
      <c r="C101" s="22">
        <v>69.985</v>
      </c>
      <c r="D101" s="22" t="s">
        <v>53</v>
      </c>
      <c r="E101" s="129">
        <v>69.985</v>
      </c>
      <c r="F101" s="129" t="s">
        <v>53</v>
      </c>
    </row>
    <row r="102" ht="15.95" customHeight="1" spans="1:6">
      <c r="A102" s="128">
        <v>100</v>
      </c>
      <c r="B102" s="22" t="s">
        <v>153</v>
      </c>
      <c r="C102" s="22">
        <v>69.985</v>
      </c>
      <c r="D102" s="22" t="s">
        <v>53</v>
      </c>
      <c r="E102" s="129">
        <v>69.985</v>
      </c>
      <c r="F102" s="129" t="s">
        <v>53</v>
      </c>
    </row>
    <row r="103" ht="15.95" customHeight="1" spans="1:6">
      <c r="A103" s="128">
        <v>101</v>
      </c>
      <c r="B103" s="22" t="s">
        <v>154</v>
      </c>
      <c r="C103" s="22">
        <v>68.605</v>
      </c>
      <c r="D103" s="22" t="s">
        <v>53</v>
      </c>
      <c r="E103" s="129">
        <v>68.605</v>
      </c>
      <c r="F103" s="129" t="s">
        <v>53</v>
      </c>
    </row>
    <row r="104" ht="15.95" customHeight="1" spans="1:6">
      <c r="A104" s="128">
        <v>102</v>
      </c>
      <c r="B104" s="22" t="s">
        <v>155</v>
      </c>
      <c r="C104" s="22">
        <v>68.605</v>
      </c>
      <c r="D104" s="22" t="s">
        <v>53</v>
      </c>
      <c r="E104" s="129">
        <v>68.605</v>
      </c>
      <c r="F104" s="129" t="s">
        <v>53</v>
      </c>
    </row>
    <row r="105" ht="15.95" customHeight="1" spans="1:6">
      <c r="A105" s="128">
        <v>103</v>
      </c>
      <c r="B105" s="22" t="s">
        <v>156</v>
      </c>
      <c r="C105" s="22">
        <v>68.605</v>
      </c>
      <c r="D105" s="22" t="s">
        <v>53</v>
      </c>
      <c r="E105" s="129">
        <v>68.605</v>
      </c>
      <c r="F105" s="129" t="s">
        <v>53</v>
      </c>
    </row>
    <row r="106" ht="15.95" customHeight="1" spans="1:6">
      <c r="A106" s="128">
        <v>104</v>
      </c>
      <c r="B106" s="22" t="s">
        <v>157</v>
      </c>
      <c r="C106" s="22">
        <v>68.605</v>
      </c>
      <c r="D106" s="22" t="s">
        <v>53</v>
      </c>
      <c r="E106" s="129">
        <v>68.605</v>
      </c>
      <c r="F106" s="129" t="s">
        <v>53</v>
      </c>
    </row>
    <row r="107" ht="15.95" customHeight="1" spans="1:6">
      <c r="A107" s="128">
        <v>105</v>
      </c>
      <c r="B107" s="22" t="s">
        <v>158</v>
      </c>
      <c r="C107" s="22">
        <v>68.605</v>
      </c>
      <c r="D107" s="22" t="s">
        <v>53</v>
      </c>
      <c r="E107" s="129">
        <v>68.605</v>
      </c>
      <c r="F107" s="129" t="s">
        <v>53</v>
      </c>
    </row>
    <row r="108" ht="15.95" customHeight="1" spans="1:6">
      <c r="A108" s="128">
        <v>106</v>
      </c>
      <c r="B108" s="22" t="s">
        <v>159</v>
      </c>
      <c r="C108" s="22">
        <v>68.605</v>
      </c>
      <c r="D108" s="22" t="s">
        <v>53</v>
      </c>
      <c r="E108" s="129">
        <v>68.605</v>
      </c>
      <c r="F108" s="129" t="s">
        <v>53</v>
      </c>
    </row>
    <row r="109" ht="15.95" customHeight="1" spans="1:6">
      <c r="A109" s="128">
        <v>107</v>
      </c>
      <c r="B109" s="22" t="s">
        <v>160</v>
      </c>
      <c r="C109" s="22">
        <v>68.605</v>
      </c>
      <c r="D109" s="22" t="s">
        <v>53</v>
      </c>
      <c r="E109" s="129">
        <v>68.605</v>
      </c>
      <c r="F109" s="129" t="s">
        <v>53</v>
      </c>
    </row>
    <row r="110" ht="15.95" customHeight="1" spans="1:6">
      <c r="A110" s="128">
        <v>108</v>
      </c>
      <c r="B110" s="22" t="s">
        <v>161</v>
      </c>
      <c r="C110" s="22">
        <v>68.605</v>
      </c>
      <c r="D110" s="22" t="s">
        <v>53</v>
      </c>
      <c r="E110" s="129">
        <v>68.605</v>
      </c>
      <c r="F110" s="129" t="s">
        <v>53</v>
      </c>
    </row>
    <row r="111" ht="15.95" customHeight="1" spans="1:6">
      <c r="A111" s="128">
        <v>109</v>
      </c>
      <c r="B111" s="22" t="s">
        <v>162</v>
      </c>
      <c r="C111" s="22">
        <v>68.605</v>
      </c>
      <c r="D111" s="22" t="s">
        <v>53</v>
      </c>
      <c r="E111" s="129">
        <v>68.605</v>
      </c>
      <c r="F111" s="129" t="s">
        <v>53</v>
      </c>
    </row>
    <row r="112" ht="15.95" customHeight="1" spans="1:6">
      <c r="A112" s="128">
        <v>110</v>
      </c>
      <c r="B112" s="22" t="s">
        <v>163</v>
      </c>
      <c r="C112" s="22">
        <v>68.605</v>
      </c>
      <c r="D112" s="22" t="s">
        <v>53</v>
      </c>
      <c r="E112" s="129">
        <v>68.605</v>
      </c>
      <c r="F112" s="129" t="s">
        <v>53</v>
      </c>
    </row>
    <row r="113" ht="15.95" customHeight="1" spans="1:6">
      <c r="A113" s="128">
        <v>111</v>
      </c>
      <c r="B113" s="22" t="s">
        <v>164</v>
      </c>
      <c r="C113" s="22">
        <v>68.605</v>
      </c>
      <c r="D113" s="22" t="s">
        <v>53</v>
      </c>
      <c r="E113" s="129">
        <v>68.605</v>
      </c>
      <c r="F113" s="129" t="s">
        <v>53</v>
      </c>
    </row>
    <row r="114" ht="15.95" customHeight="1" spans="1:6">
      <c r="A114" s="128">
        <v>112</v>
      </c>
      <c r="B114" s="22" t="s">
        <v>165</v>
      </c>
      <c r="C114" s="22">
        <v>68.605</v>
      </c>
      <c r="D114" s="22" t="s">
        <v>53</v>
      </c>
      <c r="E114" s="129">
        <v>68.605</v>
      </c>
      <c r="F114" s="129" t="s">
        <v>53</v>
      </c>
    </row>
    <row r="115" ht="15.95" customHeight="1" spans="1:6">
      <c r="A115" s="128">
        <v>113</v>
      </c>
      <c r="B115" s="22" t="s">
        <v>166</v>
      </c>
      <c r="C115" s="22">
        <v>69.985</v>
      </c>
      <c r="D115" s="22" t="s">
        <v>53</v>
      </c>
      <c r="E115" s="129">
        <v>69.985</v>
      </c>
      <c r="F115" s="129" t="s">
        <v>53</v>
      </c>
    </row>
    <row r="116" ht="15.95" customHeight="1" spans="1:6">
      <c r="A116" s="128">
        <v>114</v>
      </c>
      <c r="B116" s="22" t="s">
        <v>167</v>
      </c>
      <c r="C116" s="22">
        <v>69.88</v>
      </c>
      <c r="D116" s="22" t="s">
        <v>53</v>
      </c>
      <c r="E116" s="129">
        <v>69.88</v>
      </c>
      <c r="F116" s="129" t="s">
        <v>53</v>
      </c>
    </row>
    <row r="117" ht="15.95" customHeight="1" spans="1:6">
      <c r="A117" s="128">
        <v>115</v>
      </c>
      <c r="B117" s="22" t="s">
        <v>168</v>
      </c>
      <c r="C117" s="22">
        <v>68.71</v>
      </c>
      <c r="D117" s="22" t="s">
        <v>53</v>
      </c>
      <c r="E117" s="129">
        <v>68.71</v>
      </c>
      <c r="F117" s="129" t="s">
        <v>53</v>
      </c>
    </row>
    <row r="118" ht="15.95" customHeight="1" spans="1:6">
      <c r="A118" s="128">
        <v>116</v>
      </c>
      <c r="B118" s="22" t="s">
        <v>169</v>
      </c>
      <c r="C118" s="22">
        <v>68.71</v>
      </c>
      <c r="D118" s="22" t="s">
        <v>53</v>
      </c>
      <c r="E118" s="129">
        <v>68.71</v>
      </c>
      <c r="F118" s="129" t="s">
        <v>53</v>
      </c>
    </row>
    <row r="119" ht="15.95" customHeight="1" spans="1:6">
      <c r="A119" s="128">
        <v>117</v>
      </c>
      <c r="B119" s="22" t="s">
        <v>170</v>
      </c>
      <c r="C119" s="22">
        <v>68.71</v>
      </c>
      <c r="D119" s="22" t="s">
        <v>53</v>
      </c>
      <c r="E119" s="129">
        <v>68.71</v>
      </c>
      <c r="F119" s="129" t="s">
        <v>53</v>
      </c>
    </row>
    <row r="120" ht="15.95" customHeight="1" spans="1:6">
      <c r="A120" s="128">
        <v>118</v>
      </c>
      <c r="B120" s="22" t="s">
        <v>171</v>
      </c>
      <c r="C120" s="22">
        <v>68.71</v>
      </c>
      <c r="D120" s="22" t="s">
        <v>53</v>
      </c>
      <c r="E120" s="129">
        <v>68.71</v>
      </c>
      <c r="F120" s="129" t="s">
        <v>53</v>
      </c>
    </row>
    <row r="121" ht="15.95" customHeight="1" spans="1:6">
      <c r="A121" s="128">
        <v>119</v>
      </c>
      <c r="B121" s="22" t="s">
        <v>172</v>
      </c>
      <c r="C121" s="22">
        <v>68.71</v>
      </c>
      <c r="D121" s="22" t="s">
        <v>53</v>
      </c>
      <c r="E121" s="129">
        <v>68.71</v>
      </c>
      <c r="F121" s="129" t="s">
        <v>53</v>
      </c>
    </row>
    <row r="122" ht="15.95" customHeight="1" spans="1:6">
      <c r="A122" s="128">
        <v>120</v>
      </c>
      <c r="B122" s="22" t="s">
        <v>173</v>
      </c>
      <c r="C122" s="22">
        <v>68.71</v>
      </c>
      <c r="D122" s="22" t="s">
        <v>53</v>
      </c>
      <c r="E122" s="129">
        <v>68.71</v>
      </c>
      <c r="F122" s="129" t="s">
        <v>53</v>
      </c>
    </row>
    <row r="123" ht="15.95" customHeight="1" spans="1:6">
      <c r="A123" s="128">
        <v>121</v>
      </c>
      <c r="B123" s="22" t="s">
        <v>174</v>
      </c>
      <c r="C123" s="22">
        <v>68.71</v>
      </c>
      <c r="D123" s="22" t="s">
        <v>53</v>
      </c>
      <c r="E123" s="129">
        <v>68.71</v>
      </c>
      <c r="F123" s="129" t="s">
        <v>53</v>
      </c>
    </row>
    <row r="124" ht="15.95" customHeight="1" spans="1:6">
      <c r="A124" s="128">
        <v>122</v>
      </c>
      <c r="B124" s="22" t="s">
        <v>175</v>
      </c>
      <c r="C124" s="22">
        <v>68.71</v>
      </c>
      <c r="D124" s="22" t="s">
        <v>53</v>
      </c>
      <c r="E124" s="129">
        <v>68.71</v>
      </c>
      <c r="F124" s="129" t="s">
        <v>53</v>
      </c>
    </row>
    <row r="125" ht="15.95" customHeight="1" spans="1:6">
      <c r="A125" s="128">
        <v>123</v>
      </c>
      <c r="B125" s="22" t="s">
        <v>176</v>
      </c>
      <c r="C125" s="22">
        <v>68.71</v>
      </c>
      <c r="D125" s="22" t="s">
        <v>53</v>
      </c>
      <c r="E125" s="129">
        <v>68.71</v>
      </c>
      <c r="F125" s="129" t="s">
        <v>53</v>
      </c>
    </row>
    <row r="126" ht="15.95" customHeight="1" spans="1:6">
      <c r="A126" s="128">
        <v>124</v>
      </c>
      <c r="B126" s="22" t="s">
        <v>177</v>
      </c>
      <c r="C126" s="22">
        <v>68.71</v>
      </c>
      <c r="D126" s="22" t="s">
        <v>53</v>
      </c>
      <c r="E126" s="129">
        <v>68.71</v>
      </c>
      <c r="F126" s="129" t="s">
        <v>53</v>
      </c>
    </row>
    <row r="127" ht="15.95" customHeight="1" spans="1:6">
      <c r="A127" s="128">
        <v>125</v>
      </c>
      <c r="B127" s="22" t="s">
        <v>178</v>
      </c>
      <c r="C127" s="22">
        <v>68.71</v>
      </c>
      <c r="D127" s="22" t="s">
        <v>53</v>
      </c>
      <c r="E127" s="129">
        <v>68.71</v>
      </c>
      <c r="F127" s="129" t="s">
        <v>53</v>
      </c>
    </row>
    <row r="128" ht="15.95" customHeight="1" spans="1:6">
      <c r="A128" s="128">
        <v>126</v>
      </c>
      <c r="B128" s="22" t="s">
        <v>179</v>
      </c>
      <c r="C128" s="22">
        <v>68.71</v>
      </c>
      <c r="D128" s="22" t="s">
        <v>53</v>
      </c>
      <c r="E128" s="129">
        <v>68.71</v>
      </c>
      <c r="F128" s="129" t="s">
        <v>53</v>
      </c>
    </row>
    <row r="129" ht="15.95" customHeight="1" spans="1:6">
      <c r="A129" s="128">
        <v>127</v>
      </c>
      <c r="B129" s="22" t="s">
        <v>180</v>
      </c>
      <c r="C129" s="22">
        <v>68.71</v>
      </c>
      <c r="D129" s="22" t="s">
        <v>53</v>
      </c>
      <c r="E129" s="129">
        <v>68.71</v>
      </c>
      <c r="F129" s="129" t="s">
        <v>53</v>
      </c>
    </row>
    <row r="130" ht="15.95" customHeight="1" spans="1:6">
      <c r="A130" s="128">
        <v>128</v>
      </c>
      <c r="B130" s="22" t="s">
        <v>181</v>
      </c>
      <c r="C130" s="22">
        <v>68.71</v>
      </c>
      <c r="D130" s="22" t="s">
        <v>53</v>
      </c>
      <c r="E130" s="129">
        <v>68.71</v>
      </c>
      <c r="F130" s="129" t="s">
        <v>53</v>
      </c>
    </row>
    <row r="131" ht="15.95" customHeight="1" spans="1:6">
      <c r="A131" s="128">
        <v>129</v>
      </c>
      <c r="B131" s="22" t="s">
        <v>182</v>
      </c>
      <c r="C131" s="22">
        <v>81.125</v>
      </c>
      <c r="D131" s="22" t="s">
        <v>53</v>
      </c>
      <c r="E131" s="129">
        <v>81.125</v>
      </c>
      <c r="F131" s="129" t="s">
        <v>53</v>
      </c>
    </row>
    <row r="132" ht="15.95" customHeight="1" spans="1:6">
      <c r="A132" s="128">
        <v>130</v>
      </c>
      <c r="B132" s="22" t="s">
        <v>183</v>
      </c>
      <c r="C132" s="22">
        <v>69.88</v>
      </c>
      <c r="D132" s="22" t="s">
        <v>53</v>
      </c>
      <c r="E132" s="129">
        <v>69.88</v>
      </c>
      <c r="F132" s="129" t="s">
        <v>53</v>
      </c>
    </row>
    <row r="133" ht="15.95" customHeight="1" spans="1:6">
      <c r="A133" s="128">
        <v>131</v>
      </c>
      <c r="B133" s="22" t="s">
        <v>184</v>
      </c>
      <c r="C133" s="22">
        <v>68.71</v>
      </c>
      <c r="D133" s="22" t="s">
        <v>53</v>
      </c>
      <c r="E133" s="129">
        <v>68.71</v>
      </c>
      <c r="F133" s="129" t="s">
        <v>53</v>
      </c>
    </row>
    <row r="134" ht="15.95" customHeight="1" spans="1:6">
      <c r="A134" s="128">
        <v>132</v>
      </c>
      <c r="B134" s="22" t="s">
        <v>185</v>
      </c>
      <c r="C134" s="22">
        <v>68.71</v>
      </c>
      <c r="D134" s="22" t="s">
        <v>53</v>
      </c>
      <c r="E134" s="129">
        <v>68.71</v>
      </c>
      <c r="F134" s="129" t="s">
        <v>53</v>
      </c>
    </row>
    <row r="135" ht="15.95" customHeight="1" spans="1:6">
      <c r="A135" s="128">
        <v>133</v>
      </c>
      <c r="B135" s="22" t="s">
        <v>186</v>
      </c>
      <c r="C135" s="22">
        <v>68.71</v>
      </c>
      <c r="D135" s="22" t="s">
        <v>53</v>
      </c>
      <c r="E135" s="129">
        <v>68.71</v>
      </c>
      <c r="F135" s="129" t="s">
        <v>53</v>
      </c>
    </row>
    <row r="136" ht="15.95" customHeight="1" spans="1:6">
      <c r="A136" s="128">
        <v>134</v>
      </c>
      <c r="B136" s="22" t="s">
        <v>187</v>
      </c>
      <c r="C136" s="22">
        <v>68.71</v>
      </c>
      <c r="D136" s="22" t="s">
        <v>53</v>
      </c>
      <c r="E136" s="129">
        <v>68.71</v>
      </c>
      <c r="F136" s="129" t="s">
        <v>53</v>
      </c>
    </row>
    <row r="137" ht="15.95" customHeight="1" spans="1:6">
      <c r="A137" s="128">
        <v>135</v>
      </c>
      <c r="B137" s="22" t="s">
        <v>188</v>
      </c>
      <c r="C137" s="22">
        <v>68.71</v>
      </c>
      <c r="D137" s="22" t="s">
        <v>53</v>
      </c>
      <c r="E137" s="129">
        <v>68.71</v>
      </c>
      <c r="F137" s="129" t="s">
        <v>53</v>
      </c>
    </row>
    <row r="138" ht="15.95" customHeight="1" spans="1:6">
      <c r="A138" s="128">
        <v>136</v>
      </c>
      <c r="B138" s="22" t="s">
        <v>189</v>
      </c>
      <c r="C138" s="22">
        <v>68.71</v>
      </c>
      <c r="D138" s="22" t="s">
        <v>53</v>
      </c>
      <c r="E138" s="129">
        <v>68.71</v>
      </c>
      <c r="F138" s="129" t="s">
        <v>53</v>
      </c>
    </row>
    <row r="139" ht="15.95" customHeight="1" spans="1:6">
      <c r="A139" s="128">
        <v>137</v>
      </c>
      <c r="B139" s="22" t="s">
        <v>190</v>
      </c>
      <c r="C139" s="22">
        <v>68.71</v>
      </c>
      <c r="D139" s="22" t="s">
        <v>53</v>
      </c>
      <c r="E139" s="129">
        <v>68.71</v>
      </c>
      <c r="F139" s="129" t="s">
        <v>53</v>
      </c>
    </row>
    <row r="140" ht="15.95" customHeight="1" spans="1:6">
      <c r="A140" s="128">
        <v>138</v>
      </c>
      <c r="B140" s="22" t="s">
        <v>191</v>
      </c>
      <c r="C140" s="22">
        <v>68.705</v>
      </c>
      <c r="D140" s="22" t="s">
        <v>53</v>
      </c>
      <c r="E140" s="129">
        <v>68.705</v>
      </c>
      <c r="F140" s="129" t="s">
        <v>53</v>
      </c>
    </row>
    <row r="141" ht="15.95" customHeight="1" spans="1:11">
      <c r="A141" s="128">
        <v>139</v>
      </c>
      <c r="B141" s="22" t="s">
        <v>192</v>
      </c>
      <c r="C141" s="22">
        <v>114.95</v>
      </c>
      <c r="D141" s="22" t="s">
        <v>53</v>
      </c>
      <c r="E141" s="129">
        <v>114.95</v>
      </c>
      <c r="F141" s="129" t="s">
        <v>53</v>
      </c>
      <c r="K141" s="79"/>
    </row>
    <row r="142" ht="15.95" customHeight="1" spans="1:11">
      <c r="A142" s="128">
        <v>140</v>
      </c>
      <c r="B142" s="22" t="s">
        <v>193</v>
      </c>
      <c r="C142" s="22">
        <v>68.71</v>
      </c>
      <c r="D142" s="22" t="s">
        <v>53</v>
      </c>
      <c r="E142" s="129">
        <v>68.71</v>
      </c>
      <c r="F142" s="129" t="s">
        <v>53</v>
      </c>
      <c r="K142" s="79"/>
    </row>
    <row r="143" ht="15.95" customHeight="1" spans="1:11">
      <c r="A143" s="128">
        <v>141</v>
      </c>
      <c r="B143" s="22" t="s">
        <v>194</v>
      </c>
      <c r="C143" s="22">
        <v>68.71</v>
      </c>
      <c r="D143" s="22" t="s">
        <v>53</v>
      </c>
      <c r="E143" s="129">
        <v>68.71</v>
      </c>
      <c r="F143" s="129" t="s">
        <v>53</v>
      </c>
      <c r="K143" s="79"/>
    </row>
    <row r="144" ht="15.95" customHeight="1" spans="1:11">
      <c r="A144" s="128">
        <v>142</v>
      </c>
      <c r="B144" s="22" t="s">
        <v>195</v>
      </c>
      <c r="C144" s="22">
        <v>68.71</v>
      </c>
      <c r="D144" s="22" t="s">
        <v>53</v>
      </c>
      <c r="E144" s="129">
        <v>68.71</v>
      </c>
      <c r="F144" s="129" t="s">
        <v>53</v>
      </c>
      <c r="K144" s="79"/>
    </row>
    <row r="145" ht="15.95" customHeight="1" spans="1:11">
      <c r="A145" s="128">
        <v>143</v>
      </c>
      <c r="B145" s="22" t="s">
        <v>196</v>
      </c>
      <c r="C145" s="22">
        <v>68.71</v>
      </c>
      <c r="D145" s="22" t="s">
        <v>53</v>
      </c>
      <c r="E145" s="129">
        <v>68.71</v>
      </c>
      <c r="F145" s="129" t="s">
        <v>53</v>
      </c>
      <c r="K145" s="79"/>
    </row>
    <row r="146" ht="15.95" customHeight="1" spans="1:11">
      <c r="A146" s="128">
        <v>144</v>
      </c>
      <c r="B146" s="22" t="s">
        <v>197</v>
      </c>
      <c r="C146" s="22">
        <v>81.125</v>
      </c>
      <c r="D146" s="22" t="s">
        <v>53</v>
      </c>
      <c r="E146" s="129">
        <v>81.125</v>
      </c>
      <c r="F146" s="129" t="s">
        <v>53</v>
      </c>
      <c r="K146" s="79"/>
    </row>
    <row r="147" ht="15.95" customHeight="1" spans="1:6">
      <c r="A147" s="128">
        <v>145</v>
      </c>
      <c r="B147" s="22" t="s">
        <v>198</v>
      </c>
      <c r="C147" s="22">
        <v>70.12</v>
      </c>
      <c r="D147" s="22" t="s">
        <v>53</v>
      </c>
      <c r="E147" s="129">
        <v>70.12</v>
      </c>
      <c r="F147" s="129" t="s">
        <v>53</v>
      </c>
    </row>
    <row r="148" ht="15.95" customHeight="1" spans="1:6">
      <c r="A148" s="128">
        <v>146</v>
      </c>
      <c r="B148" s="22" t="s">
        <v>199</v>
      </c>
      <c r="C148" s="22">
        <v>68.74</v>
      </c>
      <c r="D148" s="22" t="s">
        <v>53</v>
      </c>
      <c r="E148" s="129">
        <v>68.74</v>
      </c>
      <c r="F148" s="129" t="s">
        <v>53</v>
      </c>
    </row>
    <row r="149" ht="15.95" customHeight="1" spans="1:6">
      <c r="A149" s="128">
        <v>147</v>
      </c>
      <c r="B149" s="22" t="s">
        <v>200</v>
      </c>
      <c r="C149" s="22">
        <v>68.74</v>
      </c>
      <c r="D149" s="22" t="s">
        <v>53</v>
      </c>
      <c r="E149" s="129">
        <v>68.74</v>
      </c>
      <c r="F149" s="129" t="s">
        <v>53</v>
      </c>
    </row>
    <row r="150" ht="15.95" customHeight="1" spans="1:6">
      <c r="A150" s="128">
        <v>148</v>
      </c>
      <c r="B150" s="22" t="s">
        <v>201</v>
      </c>
      <c r="C150" s="22">
        <v>68.74</v>
      </c>
      <c r="D150" s="22" t="s">
        <v>53</v>
      </c>
      <c r="E150" s="129">
        <v>68.74</v>
      </c>
      <c r="F150" s="129" t="s">
        <v>53</v>
      </c>
    </row>
    <row r="151" ht="15.95" customHeight="1" spans="1:6">
      <c r="A151" s="128">
        <v>149</v>
      </c>
      <c r="B151" s="22" t="s">
        <v>202</v>
      </c>
      <c r="C151" s="22">
        <v>68.74</v>
      </c>
      <c r="D151" s="22" t="s">
        <v>53</v>
      </c>
      <c r="E151" s="129">
        <v>68.74</v>
      </c>
      <c r="F151" s="129" t="s">
        <v>17</v>
      </c>
    </row>
    <row r="152" ht="15.95" customHeight="1" spans="1:6">
      <c r="A152" s="128">
        <v>150</v>
      </c>
      <c r="B152" s="22" t="s">
        <v>203</v>
      </c>
      <c r="C152" s="22">
        <v>68.74</v>
      </c>
      <c r="D152" s="22" t="s">
        <v>53</v>
      </c>
      <c r="E152" s="129">
        <v>68.74</v>
      </c>
      <c r="F152" s="129" t="s">
        <v>17</v>
      </c>
    </row>
    <row r="153" ht="15.95" customHeight="1" spans="1:6">
      <c r="A153" s="128">
        <v>151</v>
      </c>
      <c r="B153" s="22" t="s">
        <v>204</v>
      </c>
      <c r="C153" s="22">
        <v>68.74</v>
      </c>
      <c r="D153" s="22" t="s">
        <v>53</v>
      </c>
      <c r="E153" s="129">
        <v>68.74</v>
      </c>
      <c r="F153" s="129" t="s">
        <v>17</v>
      </c>
    </row>
    <row r="154" ht="15.95" customHeight="1" spans="1:6">
      <c r="A154" s="128">
        <v>152</v>
      </c>
      <c r="B154" s="22" t="s">
        <v>205</v>
      </c>
      <c r="C154" s="22">
        <v>68.74</v>
      </c>
      <c r="D154" s="22" t="s">
        <v>53</v>
      </c>
      <c r="E154" s="129">
        <v>68.74</v>
      </c>
      <c r="F154" s="129" t="s">
        <v>17</v>
      </c>
    </row>
    <row r="155" ht="15.95" customHeight="1" spans="1:6">
      <c r="A155" s="128">
        <v>153</v>
      </c>
      <c r="B155" s="22" t="s">
        <v>206</v>
      </c>
      <c r="C155" s="22">
        <v>68.74</v>
      </c>
      <c r="D155" s="22" t="s">
        <v>53</v>
      </c>
      <c r="E155" s="129">
        <v>68.74</v>
      </c>
      <c r="F155" s="129" t="s">
        <v>17</v>
      </c>
    </row>
    <row r="156" ht="15.95" customHeight="1" spans="1:6">
      <c r="A156" s="128">
        <v>154</v>
      </c>
      <c r="B156" s="22" t="s">
        <v>207</v>
      </c>
      <c r="C156" s="22">
        <v>68.74</v>
      </c>
      <c r="D156" s="22" t="s">
        <v>53</v>
      </c>
      <c r="E156" s="129">
        <v>68.74</v>
      </c>
      <c r="F156" s="129" t="s">
        <v>17</v>
      </c>
    </row>
    <row r="157" ht="15.95" customHeight="1" spans="1:6">
      <c r="A157" s="128">
        <v>155</v>
      </c>
      <c r="B157" s="22" t="s">
        <v>208</v>
      </c>
      <c r="C157" s="22">
        <v>68.74</v>
      </c>
      <c r="D157" s="22" t="s">
        <v>53</v>
      </c>
      <c r="E157" s="129">
        <v>68.74</v>
      </c>
      <c r="F157" s="129" t="s">
        <v>17</v>
      </c>
    </row>
    <row r="158" ht="15.95" customHeight="1" spans="1:6">
      <c r="A158" s="128">
        <v>156</v>
      </c>
      <c r="B158" s="22" t="s">
        <v>209</v>
      </c>
      <c r="C158" s="22">
        <v>68.74</v>
      </c>
      <c r="D158" s="22" t="s">
        <v>53</v>
      </c>
      <c r="E158" s="129">
        <v>68.74</v>
      </c>
      <c r="F158" s="129" t="s">
        <v>17</v>
      </c>
    </row>
    <row r="159" ht="15.95" customHeight="1" spans="1:6">
      <c r="A159" s="128">
        <v>157</v>
      </c>
      <c r="B159" s="22" t="s">
        <v>210</v>
      </c>
      <c r="C159" s="22">
        <v>68.74</v>
      </c>
      <c r="D159" s="22" t="s">
        <v>53</v>
      </c>
      <c r="E159" s="129">
        <v>68.74</v>
      </c>
      <c r="F159" s="129" t="s">
        <v>17</v>
      </c>
    </row>
    <row r="160" ht="15.95" customHeight="1" spans="1:6">
      <c r="A160" s="128">
        <v>158</v>
      </c>
      <c r="B160" s="22" t="s">
        <v>211</v>
      </c>
      <c r="C160" s="22">
        <v>70.12</v>
      </c>
      <c r="D160" s="22" t="s">
        <v>53</v>
      </c>
      <c r="E160" s="129">
        <v>70.12</v>
      </c>
      <c r="F160" s="129" t="s">
        <v>17</v>
      </c>
    </row>
    <row r="161" ht="15.95" customHeight="1" spans="1:6">
      <c r="A161" s="128">
        <v>159</v>
      </c>
      <c r="B161" s="22" t="s">
        <v>212</v>
      </c>
      <c r="C161" s="22">
        <v>70.12</v>
      </c>
      <c r="D161" s="22" t="s">
        <v>53</v>
      </c>
      <c r="E161" s="129">
        <v>70.12</v>
      </c>
      <c r="F161" s="129" t="s">
        <v>53</v>
      </c>
    </row>
    <row r="162" ht="15.95" customHeight="1" spans="1:6">
      <c r="A162" s="128">
        <v>160</v>
      </c>
      <c r="B162" s="22" t="s">
        <v>213</v>
      </c>
      <c r="C162" s="22">
        <v>68.74</v>
      </c>
      <c r="D162" s="22" t="s">
        <v>53</v>
      </c>
      <c r="E162" s="129">
        <v>68.74</v>
      </c>
      <c r="F162" s="129" t="s">
        <v>53</v>
      </c>
    </row>
    <row r="163" ht="15.95" customHeight="1" spans="1:6">
      <c r="A163" s="128">
        <v>161</v>
      </c>
      <c r="B163" s="22" t="s">
        <v>214</v>
      </c>
      <c r="C163" s="22">
        <v>68.74</v>
      </c>
      <c r="D163" s="22" t="s">
        <v>53</v>
      </c>
      <c r="E163" s="129">
        <v>68.74</v>
      </c>
      <c r="F163" s="129" t="s">
        <v>53</v>
      </c>
    </row>
    <row r="164" ht="15.95" customHeight="1" spans="1:6">
      <c r="A164" s="128">
        <v>162</v>
      </c>
      <c r="B164" s="22" t="s">
        <v>215</v>
      </c>
      <c r="C164" s="22">
        <v>68.74</v>
      </c>
      <c r="D164" s="22" t="s">
        <v>53</v>
      </c>
      <c r="E164" s="129">
        <v>68.74</v>
      </c>
      <c r="F164" s="129" t="s">
        <v>53</v>
      </c>
    </row>
    <row r="165" ht="15.95" customHeight="1" spans="1:6">
      <c r="A165" s="128">
        <v>163</v>
      </c>
      <c r="B165" s="22" t="s">
        <v>216</v>
      </c>
      <c r="C165" s="22">
        <v>68.74</v>
      </c>
      <c r="D165" s="22" t="s">
        <v>53</v>
      </c>
      <c r="E165" s="129">
        <v>68.74</v>
      </c>
      <c r="F165" s="129" t="s">
        <v>53</v>
      </c>
    </row>
    <row r="166" ht="15.95" customHeight="1" spans="1:6">
      <c r="A166" s="128">
        <v>164</v>
      </c>
      <c r="B166" s="22" t="s">
        <v>217</v>
      </c>
      <c r="C166" s="22">
        <v>115.23</v>
      </c>
      <c r="D166" s="22" t="s">
        <v>53</v>
      </c>
      <c r="E166" s="129">
        <v>115.23</v>
      </c>
      <c r="F166" s="129" t="s">
        <v>17</v>
      </c>
    </row>
    <row r="167" ht="15.95" customHeight="1" spans="1:6">
      <c r="A167" s="128">
        <v>165</v>
      </c>
      <c r="B167" s="22" t="s">
        <v>218</v>
      </c>
      <c r="C167" s="22">
        <v>68.735</v>
      </c>
      <c r="D167" s="22" t="s">
        <v>53</v>
      </c>
      <c r="E167" s="129">
        <v>68.735</v>
      </c>
      <c r="F167" s="129" t="s">
        <v>17</v>
      </c>
    </row>
    <row r="168" ht="15.95" customHeight="1" spans="1:6">
      <c r="A168" s="128">
        <v>166</v>
      </c>
      <c r="B168" s="22" t="s">
        <v>219</v>
      </c>
      <c r="C168" s="22">
        <v>68.74</v>
      </c>
      <c r="D168" s="22" t="s">
        <v>53</v>
      </c>
      <c r="E168" s="129">
        <v>68.74</v>
      </c>
      <c r="F168" s="129" t="s">
        <v>17</v>
      </c>
    </row>
    <row r="169" ht="15.95" customHeight="1" spans="1:6">
      <c r="A169" s="128">
        <v>167</v>
      </c>
      <c r="B169" s="22" t="s">
        <v>220</v>
      </c>
      <c r="C169" s="22">
        <v>68.74</v>
      </c>
      <c r="D169" s="22" t="s">
        <v>53</v>
      </c>
      <c r="E169" s="129">
        <v>68.74</v>
      </c>
      <c r="F169" s="129" t="s">
        <v>17</v>
      </c>
    </row>
    <row r="170" ht="15.95" customHeight="1" spans="1:6">
      <c r="A170" s="128">
        <v>168</v>
      </c>
      <c r="B170" s="22" t="s">
        <v>221</v>
      </c>
      <c r="C170" s="22">
        <v>68.74</v>
      </c>
      <c r="D170" s="22" t="s">
        <v>53</v>
      </c>
      <c r="E170" s="129">
        <v>68.74</v>
      </c>
      <c r="F170" s="129" t="s">
        <v>17</v>
      </c>
    </row>
    <row r="171" ht="15.95" customHeight="1" spans="1:6">
      <c r="A171" s="128">
        <v>169</v>
      </c>
      <c r="B171" s="22" t="s">
        <v>222</v>
      </c>
      <c r="C171" s="22">
        <v>68.74</v>
      </c>
      <c r="D171" s="22" t="s">
        <v>53</v>
      </c>
      <c r="E171" s="129">
        <v>68.74</v>
      </c>
      <c r="F171" s="129" t="s">
        <v>17</v>
      </c>
    </row>
    <row r="172" ht="15.95" customHeight="1" spans="1:6">
      <c r="A172" s="128">
        <v>170</v>
      </c>
      <c r="B172" s="22" t="s">
        <v>223</v>
      </c>
      <c r="C172" s="22">
        <v>68.74</v>
      </c>
      <c r="D172" s="22" t="s">
        <v>53</v>
      </c>
      <c r="E172" s="129">
        <v>68.74</v>
      </c>
      <c r="F172" s="129" t="s">
        <v>17</v>
      </c>
    </row>
    <row r="173" ht="15.95" customHeight="1" spans="1:6">
      <c r="A173" s="128">
        <v>171</v>
      </c>
      <c r="B173" s="22" t="s">
        <v>224</v>
      </c>
      <c r="C173" s="22">
        <v>70.12</v>
      </c>
      <c r="D173" s="22" t="s">
        <v>53</v>
      </c>
      <c r="E173" s="129">
        <v>70.12</v>
      </c>
      <c r="F173" s="129" t="s">
        <v>17</v>
      </c>
    </row>
    <row r="174" ht="15.95" customHeight="1" spans="1:6">
      <c r="A174" s="128">
        <v>172</v>
      </c>
      <c r="B174" s="22" t="s">
        <v>225</v>
      </c>
      <c r="C174" s="22">
        <v>69.765</v>
      </c>
      <c r="D174" s="22" t="s">
        <v>53</v>
      </c>
      <c r="E174" s="129">
        <v>69.765</v>
      </c>
      <c r="F174" s="129" t="s">
        <v>53</v>
      </c>
    </row>
    <row r="175" ht="15.95" customHeight="1" spans="1:6">
      <c r="A175" s="128">
        <v>173</v>
      </c>
      <c r="B175" s="22" t="s">
        <v>226</v>
      </c>
      <c r="C175" s="22">
        <v>68.595</v>
      </c>
      <c r="D175" s="22" t="s">
        <v>53</v>
      </c>
      <c r="E175" s="129">
        <v>68.595</v>
      </c>
      <c r="F175" s="129" t="s">
        <v>53</v>
      </c>
    </row>
    <row r="176" ht="15.95" customHeight="1" spans="1:6">
      <c r="A176" s="128">
        <v>174</v>
      </c>
      <c r="B176" s="22" t="s">
        <v>227</v>
      </c>
      <c r="C176" s="22">
        <v>68.595</v>
      </c>
      <c r="D176" s="22" t="s">
        <v>53</v>
      </c>
      <c r="E176" s="129">
        <v>68.595</v>
      </c>
      <c r="F176" s="129" t="s">
        <v>53</v>
      </c>
    </row>
    <row r="177" ht="15.95" customHeight="1" spans="1:6">
      <c r="A177" s="128">
        <v>175</v>
      </c>
      <c r="B177" s="22" t="s">
        <v>228</v>
      </c>
      <c r="C177" s="22">
        <v>68.595</v>
      </c>
      <c r="D177" s="22" t="s">
        <v>53</v>
      </c>
      <c r="E177" s="129">
        <v>68.595</v>
      </c>
      <c r="F177" s="129" t="s">
        <v>53</v>
      </c>
    </row>
    <row r="178" ht="15.95" customHeight="1" spans="1:6">
      <c r="A178" s="128">
        <v>176</v>
      </c>
      <c r="B178" s="22" t="s">
        <v>229</v>
      </c>
      <c r="C178" s="22">
        <v>68.595</v>
      </c>
      <c r="D178" s="22" t="s">
        <v>53</v>
      </c>
      <c r="E178" s="129">
        <v>68.595</v>
      </c>
      <c r="F178" s="129" t="s">
        <v>53</v>
      </c>
    </row>
    <row r="179" ht="15.95" customHeight="1" spans="1:6">
      <c r="A179" s="128">
        <v>177</v>
      </c>
      <c r="B179" s="22" t="s">
        <v>230</v>
      </c>
      <c r="C179" s="22">
        <v>68.595</v>
      </c>
      <c r="D179" s="22" t="s">
        <v>53</v>
      </c>
      <c r="E179" s="129">
        <v>68.595</v>
      </c>
      <c r="F179" s="129" t="s">
        <v>53</v>
      </c>
    </row>
    <row r="180" ht="15.95" customHeight="1" spans="1:6">
      <c r="A180" s="128">
        <v>178</v>
      </c>
      <c r="B180" s="22" t="s">
        <v>231</v>
      </c>
      <c r="C180" s="22">
        <v>68.595</v>
      </c>
      <c r="D180" s="22" t="s">
        <v>53</v>
      </c>
      <c r="E180" s="129">
        <v>68.595</v>
      </c>
      <c r="F180" s="129" t="s">
        <v>53</v>
      </c>
    </row>
    <row r="181" ht="15.95" customHeight="1" spans="1:6">
      <c r="A181" s="128">
        <v>179</v>
      </c>
      <c r="B181" s="22" t="s">
        <v>232</v>
      </c>
      <c r="C181" s="22">
        <v>68.595</v>
      </c>
      <c r="D181" s="22" t="s">
        <v>53</v>
      </c>
      <c r="E181" s="129">
        <v>68.595</v>
      </c>
      <c r="F181" s="129" t="s">
        <v>53</v>
      </c>
    </row>
    <row r="182" ht="15.95" customHeight="1" spans="1:6">
      <c r="A182" s="128">
        <v>180</v>
      </c>
      <c r="B182" s="22" t="s">
        <v>233</v>
      </c>
      <c r="C182" s="22">
        <v>68.595</v>
      </c>
      <c r="D182" s="22" t="s">
        <v>53</v>
      </c>
      <c r="E182" s="129">
        <v>68.595</v>
      </c>
      <c r="F182" s="129" t="s">
        <v>53</v>
      </c>
    </row>
    <row r="183" ht="15.95" customHeight="1" spans="1:6">
      <c r="A183" s="128">
        <v>181</v>
      </c>
      <c r="B183" s="22" t="s">
        <v>234</v>
      </c>
      <c r="C183" s="22">
        <v>68.595</v>
      </c>
      <c r="D183" s="22" t="s">
        <v>53</v>
      </c>
      <c r="E183" s="129">
        <v>68.595</v>
      </c>
      <c r="F183" s="129" t="s">
        <v>53</v>
      </c>
    </row>
    <row r="184" ht="15.95" customHeight="1" spans="1:6">
      <c r="A184" s="128">
        <v>182</v>
      </c>
      <c r="B184" s="22" t="s">
        <v>235</v>
      </c>
      <c r="C184" s="22">
        <v>68.595</v>
      </c>
      <c r="D184" s="22" t="s">
        <v>53</v>
      </c>
      <c r="E184" s="129">
        <v>68.595</v>
      </c>
      <c r="F184" s="129" t="s">
        <v>53</v>
      </c>
    </row>
    <row r="185" ht="15.95" customHeight="1" spans="1:6">
      <c r="A185" s="128">
        <v>183</v>
      </c>
      <c r="B185" s="22" t="s">
        <v>236</v>
      </c>
      <c r="C185" s="22">
        <v>68.595</v>
      </c>
      <c r="D185" s="22" t="s">
        <v>53</v>
      </c>
      <c r="E185" s="129">
        <v>68.595</v>
      </c>
      <c r="F185" s="129" t="s">
        <v>53</v>
      </c>
    </row>
    <row r="186" ht="15.95" customHeight="1" spans="1:6">
      <c r="A186" s="128">
        <v>184</v>
      </c>
      <c r="B186" s="22" t="s">
        <v>237</v>
      </c>
      <c r="C186" s="22">
        <v>68.595</v>
      </c>
      <c r="D186" s="22" t="s">
        <v>53</v>
      </c>
      <c r="E186" s="129">
        <v>68.595</v>
      </c>
      <c r="F186" s="129" t="s">
        <v>53</v>
      </c>
    </row>
    <row r="187" ht="15.95" customHeight="1" spans="1:6">
      <c r="A187" s="128">
        <v>185</v>
      </c>
      <c r="B187" s="22" t="s">
        <v>238</v>
      </c>
      <c r="C187" s="22">
        <v>68.595</v>
      </c>
      <c r="D187" s="22" t="s">
        <v>53</v>
      </c>
      <c r="E187" s="129">
        <v>68.595</v>
      </c>
      <c r="F187" s="129" t="s">
        <v>53</v>
      </c>
    </row>
    <row r="188" ht="15.95" customHeight="1" spans="1:6">
      <c r="A188" s="128">
        <v>186</v>
      </c>
      <c r="B188" s="22" t="s">
        <v>239</v>
      </c>
      <c r="C188" s="22">
        <v>68.595</v>
      </c>
      <c r="D188" s="22" t="s">
        <v>53</v>
      </c>
      <c r="E188" s="129">
        <v>68.595</v>
      </c>
      <c r="F188" s="129" t="s">
        <v>53</v>
      </c>
    </row>
    <row r="189" ht="15.95" customHeight="1" spans="1:6">
      <c r="A189" s="128">
        <v>187</v>
      </c>
      <c r="B189" s="22" t="s">
        <v>240</v>
      </c>
      <c r="C189" s="22">
        <v>81.01</v>
      </c>
      <c r="D189" s="22" t="s">
        <v>53</v>
      </c>
      <c r="E189" s="129">
        <v>81.01</v>
      </c>
      <c r="F189" s="129" t="s">
        <v>53</v>
      </c>
    </row>
    <row r="190" ht="15.95" customHeight="1" spans="1:6">
      <c r="A190" s="128">
        <v>188</v>
      </c>
      <c r="B190" s="22" t="s">
        <v>241</v>
      </c>
      <c r="C190" s="22">
        <v>69.765</v>
      </c>
      <c r="D190" s="22" t="s">
        <v>53</v>
      </c>
      <c r="E190" s="129">
        <v>69.765</v>
      </c>
      <c r="F190" s="129" t="s">
        <v>53</v>
      </c>
    </row>
    <row r="191" ht="15.95" customHeight="1" spans="1:6">
      <c r="A191" s="128">
        <v>189</v>
      </c>
      <c r="B191" s="22" t="s">
        <v>242</v>
      </c>
      <c r="C191" s="22">
        <v>68.595</v>
      </c>
      <c r="D191" s="22" t="s">
        <v>53</v>
      </c>
      <c r="E191" s="129">
        <v>68.595</v>
      </c>
      <c r="F191" s="129" t="s">
        <v>53</v>
      </c>
    </row>
    <row r="192" ht="15.95" customHeight="1" spans="1:6">
      <c r="A192" s="128">
        <v>190</v>
      </c>
      <c r="B192" s="22" t="s">
        <v>243</v>
      </c>
      <c r="C192" s="22">
        <v>68.595</v>
      </c>
      <c r="D192" s="22" t="s">
        <v>53</v>
      </c>
      <c r="E192" s="129">
        <v>68.595</v>
      </c>
      <c r="F192" s="129" t="s">
        <v>53</v>
      </c>
    </row>
    <row r="193" ht="15.95" customHeight="1" spans="1:6">
      <c r="A193" s="128">
        <v>191</v>
      </c>
      <c r="B193" s="22" t="s">
        <v>244</v>
      </c>
      <c r="C193" s="22">
        <v>68.595</v>
      </c>
      <c r="D193" s="22" t="s">
        <v>53</v>
      </c>
      <c r="E193" s="129">
        <v>68.595</v>
      </c>
      <c r="F193" s="129" t="s">
        <v>53</v>
      </c>
    </row>
    <row r="194" ht="15.95" customHeight="1" spans="1:6">
      <c r="A194" s="128">
        <v>192</v>
      </c>
      <c r="B194" s="22" t="s">
        <v>245</v>
      </c>
      <c r="C194" s="22">
        <v>68.595</v>
      </c>
      <c r="D194" s="22" t="s">
        <v>53</v>
      </c>
      <c r="E194" s="129">
        <v>68.595</v>
      </c>
      <c r="F194" s="129" t="s">
        <v>53</v>
      </c>
    </row>
    <row r="195" ht="15.95" customHeight="1" spans="1:6">
      <c r="A195" s="128">
        <v>193</v>
      </c>
      <c r="B195" s="22" t="s">
        <v>246</v>
      </c>
      <c r="C195" s="22">
        <v>68.595</v>
      </c>
      <c r="D195" s="22" t="s">
        <v>53</v>
      </c>
      <c r="E195" s="129">
        <v>68.595</v>
      </c>
      <c r="F195" s="129" t="s">
        <v>53</v>
      </c>
    </row>
    <row r="196" ht="15.95" customHeight="1" spans="1:6">
      <c r="A196" s="128">
        <v>194</v>
      </c>
      <c r="B196" s="22" t="s">
        <v>247</v>
      </c>
      <c r="C196" s="22">
        <v>68.595</v>
      </c>
      <c r="D196" s="22" t="s">
        <v>53</v>
      </c>
      <c r="E196" s="129">
        <v>68.595</v>
      </c>
      <c r="F196" s="129" t="s">
        <v>53</v>
      </c>
    </row>
    <row r="197" ht="15.95" customHeight="1" spans="1:6">
      <c r="A197" s="128">
        <v>195</v>
      </c>
      <c r="B197" s="22" t="s">
        <v>248</v>
      </c>
      <c r="C197" s="22">
        <v>68.595</v>
      </c>
      <c r="D197" s="22" t="s">
        <v>53</v>
      </c>
      <c r="E197" s="129">
        <v>68.595</v>
      </c>
      <c r="F197" s="129" t="s">
        <v>53</v>
      </c>
    </row>
    <row r="198" ht="15.95" customHeight="1" spans="1:6">
      <c r="A198" s="128">
        <v>196</v>
      </c>
      <c r="B198" s="22" t="s">
        <v>249</v>
      </c>
      <c r="C198" s="22">
        <v>68.595</v>
      </c>
      <c r="D198" s="22" t="s">
        <v>53</v>
      </c>
      <c r="E198" s="129">
        <v>68.595</v>
      </c>
      <c r="F198" s="129" t="s">
        <v>53</v>
      </c>
    </row>
    <row r="199" ht="15.95" customHeight="1" spans="1:6">
      <c r="A199" s="128">
        <v>197</v>
      </c>
      <c r="B199" s="22" t="s">
        <v>250</v>
      </c>
      <c r="C199" s="22">
        <v>68.595</v>
      </c>
      <c r="D199" s="22" t="s">
        <v>53</v>
      </c>
      <c r="E199" s="129">
        <v>68.595</v>
      </c>
      <c r="F199" s="129" t="s">
        <v>53</v>
      </c>
    </row>
    <row r="200" ht="15.95" customHeight="1" spans="1:6">
      <c r="A200" s="128">
        <v>198</v>
      </c>
      <c r="B200" s="22" t="s">
        <v>251</v>
      </c>
      <c r="C200" s="22">
        <v>68.595</v>
      </c>
      <c r="D200" s="22" t="s">
        <v>53</v>
      </c>
      <c r="E200" s="129">
        <v>68.595</v>
      </c>
      <c r="F200" s="129" t="s">
        <v>53</v>
      </c>
    </row>
    <row r="201" ht="15.95" customHeight="1" spans="1:6">
      <c r="A201" s="128">
        <v>199</v>
      </c>
      <c r="B201" s="22" t="s">
        <v>252</v>
      </c>
      <c r="C201" s="22">
        <v>68.6</v>
      </c>
      <c r="D201" s="22" t="s">
        <v>53</v>
      </c>
      <c r="E201" s="129">
        <v>68.6</v>
      </c>
      <c r="F201" s="129" t="s">
        <v>53</v>
      </c>
    </row>
    <row r="202" ht="15.95" customHeight="1" spans="1:6">
      <c r="A202" s="128">
        <v>200</v>
      </c>
      <c r="B202" s="22" t="s">
        <v>253</v>
      </c>
      <c r="C202" s="22">
        <v>68.595</v>
      </c>
      <c r="D202" s="22" t="s">
        <v>53</v>
      </c>
      <c r="E202" s="129">
        <v>68.595</v>
      </c>
      <c r="F202" s="129" t="s">
        <v>53</v>
      </c>
    </row>
    <row r="203" ht="15.95" customHeight="1" spans="1:6">
      <c r="A203" s="128">
        <v>201</v>
      </c>
      <c r="B203" s="22" t="s">
        <v>254</v>
      </c>
      <c r="C203" s="22">
        <v>68.595</v>
      </c>
      <c r="D203" s="22" t="s">
        <v>53</v>
      </c>
      <c r="E203" s="129">
        <v>68.595</v>
      </c>
      <c r="F203" s="129" t="s">
        <v>53</v>
      </c>
    </row>
    <row r="204" ht="15.95" customHeight="1" spans="1:6">
      <c r="A204" s="128">
        <v>202</v>
      </c>
      <c r="B204" s="22" t="s">
        <v>255</v>
      </c>
      <c r="C204" s="22">
        <v>68.595</v>
      </c>
      <c r="D204" s="22" t="s">
        <v>53</v>
      </c>
      <c r="E204" s="129">
        <v>68.595</v>
      </c>
      <c r="F204" s="129" t="s">
        <v>53</v>
      </c>
    </row>
    <row r="205" ht="15.95" customHeight="1" spans="1:6">
      <c r="A205" s="128">
        <v>203</v>
      </c>
      <c r="B205" s="22" t="s">
        <v>256</v>
      </c>
      <c r="C205" s="22">
        <v>81.01</v>
      </c>
      <c r="D205" s="22" t="s">
        <v>53</v>
      </c>
      <c r="E205" s="129">
        <v>81.01</v>
      </c>
      <c r="F205" s="129" t="s">
        <v>53</v>
      </c>
    </row>
    <row r="206" ht="15.95" customHeight="1" spans="1:6">
      <c r="A206" s="128">
        <v>204</v>
      </c>
      <c r="B206" s="22" t="s">
        <v>257</v>
      </c>
      <c r="C206" s="22">
        <v>69.985</v>
      </c>
      <c r="D206" s="22" t="s">
        <v>53</v>
      </c>
      <c r="E206" s="129">
        <v>69.985</v>
      </c>
      <c r="F206" s="129" t="s">
        <v>53</v>
      </c>
    </row>
    <row r="207" ht="15.95" customHeight="1" spans="1:6">
      <c r="A207" s="128">
        <v>205</v>
      </c>
      <c r="B207" s="22" t="s">
        <v>258</v>
      </c>
      <c r="C207" s="22">
        <v>68.605</v>
      </c>
      <c r="D207" s="22" t="s">
        <v>53</v>
      </c>
      <c r="E207" s="129">
        <v>68.605</v>
      </c>
      <c r="F207" s="129" t="s">
        <v>53</v>
      </c>
    </row>
    <row r="208" ht="15.95" customHeight="1" spans="1:6">
      <c r="A208" s="128">
        <v>206</v>
      </c>
      <c r="B208" s="22" t="s">
        <v>259</v>
      </c>
      <c r="C208" s="22">
        <v>68.605</v>
      </c>
      <c r="D208" s="22" t="s">
        <v>53</v>
      </c>
      <c r="E208" s="129">
        <v>68.605</v>
      </c>
      <c r="F208" s="129" t="s">
        <v>53</v>
      </c>
    </row>
    <row r="209" ht="15.95" customHeight="1" spans="1:6">
      <c r="A209" s="128">
        <v>207</v>
      </c>
      <c r="B209" s="22" t="s">
        <v>260</v>
      </c>
      <c r="C209" s="22">
        <v>68.605</v>
      </c>
      <c r="D209" s="22" t="s">
        <v>53</v>
      </c>
      <c r="E209" s="129">
        <v>68.605</v>
      </c>
      <c r="F209" s="129" t="s">
        <v>53</v>
      </c>
    </row>
    <row r="210" ht="15.95" customHeight="1" spans="1:6">
      <c r="A210" s="128">
        <v>208</v>
      </c>
      <c r="B210" s="22" t="s">
        <v>261</v>
      </c>
      <c r="C210" s="22">
        <v>68.605</v>
      </c>
      <c r="D210" s="22" t="s">
        <v>53</v>
      </c>
      <c r="E210" s="129">
        <v>68.605</v>
      </c>
      <c r="F210" s="129" t="s">
        <v>17</v>
      </c>
    </row>
    <row r="211" ht="15.95" customHeight="1" spans="1:6">
      <c r="A211" s="128">
        <v>209</v>
      </c>
      <c r="B211" s="22" t="s">
        <v>262</v>
      </c>
      <c r="C211" s="22">
        <v>68.605</v>
      </c>
      <c r="D211" s="22" t="s">
        <v>53</v>
      </c>
      <c r="E211" s="129">
        <v>68.605</v>
      </c>
      <c r="F211" s="129" t="s">
        <v>17</v>
      </c>
    </row>
    <row r="212" ht="15.95" customHeight="1" spans="1:6">
      <c r="A212" s="128">
        <v>210</v>
      </c>
      <c r="B212" s="22" t="s">
        <v>263</v>
      </c>
      <c r="C212" s="22">
        <v>68.605</v>
      </c>
      <c r="D212" s="22" t="s">
        <v>53</v>
      </c>
      <c r="E212" s="129">
        <v>68.605</v>
      </c>
      <c r="F212" s="129" t="s">
        <v>17</v>
      </c>
    </row>
    <row r="213" ht="15.95" customHeight="1" spans="1:6">
      <c r="A213" s="128">
        <v>211</v>
      </c>
      <c r="B213" s="22" t="s">
        <v>264</v>
      </c>
      <c r="C213" s="22">
        <v>68.605</v>
      </c>
      <c r="D213" s="22" t="s">
        <v>53</v>
      </c>
      <c r="E213" s="129">
        <v>68.605</v>
      </c>
      <c r="F213" s="129" t="s">
        <v>53</v>
      </c>
    </row>
    <row r="214" ht="15.95" customHeight="1" spans="1:6">
      <c r="A214" s="128">
        <v>212</v>
      </c>
      <c r="B214" s="22" t="s">
        <v>265</v>
      </c>
      <c r="C214" s="22">
        <v>68.605</v>
      </c>
      <c r="D214" s="22" t="s">
        <v>53</v>
      </c>
      <c r="E214" s="129">
        <v>68.605</v>
      </c>
      <c r="F214" s="129" t="s">
        <v>53</v>
      </c>
    </row>
    <row r="215" ht="15.95" customHeight="1" spans="1:6">
      <c r="A215" s="128">
        <v>213</v>
      </c>
      <c r="B215" s="22" t="s">
        <v>266</v>
      </c>
      <c r="C215" s="22">
        <v>68.605</v>
      </c>
      <c r="D215" s="22" t="s">
        <v>53</v>
      </c>
      <c r="E215" s="129">
        <v>68.605</v>
      </c>
      <c r="F215" s="129" t="s">
        <v>53</v>
      </c>
    </row>
    <row r="216" ht="15.95" customHeight="1" spans="1:6">
      <c r="A216" s="128">
        <v>214</v>
      </c>
      <c r="B216" s="22" t="s">
        <v>267</v>
      </c>
      <c r="C216" s="22">
        <v>68.605</v>
      </c>
      <c r="D216" s="22" t="s">
        <v>53</v>
      </c>
      <c r="E216" s="129">
        <v>68.605</v>
      </c>
      <c r="F216" s="129" t="s">
        <v>53</v>
      </c>
    </row>
    <row r="217" ht="15.95" customHeight="1" spans="1:6">
      <c r="A217" s="128">
        <v>215</v>
      </c>
      <c r="B217" s="22" t="s">
        <v>268</v>
      </c>
      <c r="C217" s="22">
        <v>68.605</v>
      </c>
      <c r="D217" s="22" t="s">
        <v>53</v>
      </c>
      <c r="E217" s="129">
        <v>68.605</v>
      </c>
      <c r="F217" s="129" t="s">
        <v>53</v>
      </c>
    </row>
    <row r="218" ht="15.95" customHeight="1" spans="1:6">
      <c r="A218" s="128">
        <v>216</v>
      </c>
      <c r="B218" s="22" t="s">
        <v>269</v>
      </c>
      <c r="C218" s="22">
        <v>68.605</v>
      </c>
      <c r="D218" s="22" t="s">
        <v>53</v>
      </c>
      <c r="E218" s="129">
        <v>68.605</v>
      </c>
      <c r="F218" s="129" t="s">
        <v>53</v>
      </c>
    </row>
    <row r="219" ht="15.95" customHeight="1" spans="1:6">
      <c r="A219" s="128">
        <v>217</v>
      </c>
      <c r="B219" s="22" t="s">
        <v>270</v>
      </c>
      <c r="C219" s="22">
        <v>69.985</v>
      </c>
      <c r="D219" s="22" t="s">
        <v>53</v>
      </c>
      <c r="E219" s="129">
        <v>69.985</v>
      </c>
      <c r="F219" s="129" t="s">
        <v>53</v>
      </c>
    </row>
    <row r="220" ht="15.95" customHeight="1" spans="1:6">
      <c r="A220" s="128">
        <v>218</v>
      </c>
      <c r="B220" s="22" t="s">
        <v>271</v>
      </c>
      <c r="C220" s="22">
        <v>69.985</v>
      </c>
      <c r="D220" s="22" t="s">
        <v>53</v>
      </c>
      <c r="E220" s="129">
        <v>69.985</v>
      </c>
      <c r="F220" s="129" t="s">
        <v>53</v>
      </c>
    </row>
    <row r="221" ht="15.95" customHeight="1" spans="1:6">
      <c r="A221" s="128">
        <v>219</v>
      </c>
      <c r="B221" s="22" t="s">
        <v>272</v>
      </c>
      <c r="C221" s="22">
        <v>68.605</v>
      </c>
      <c r="D221" s="22" t="s">
        <v>53</v>
      </c>
      <c r="E221" s="129">
        <v>68.605</v>
      </c>
      <c r="F221" s="129" t="s">
        <v>53</v>
      </c>
    </row>
    <row r="222" ht="15.95" customHeight="1" spans="1:6">
      <c r="A222" s="128">
        <v>220</v>
      </c>
      <c r="B222" s="22" t="s">
        <v>273</v>
      </c>
      <c r="C222" s="22">
        <v>68.605</v>
      </c>
      <c r="D222" s="22" t="s">
        <v>53</v>
      </c>
      <c r="E222" s="129">
        <v>68.605</v>
      </c>
      <c r="F222" s="129" t="s">
        <v>53</v>
      </c>
    </row>
    <row r="223" ht="15.95" customHeight="1" spans="1:6">
      <c r="A223" s="128">
        <v>221</v>
      </c>
      <c r="B223" s="22" t="s">
        <v>274</v>
      </c>
      <c r="C223" s="22">
        <v>68.605</v>
      </c>
      <c r="D223" s="22" t="s">
        <v>53</v>
      </c>
      <c r="E223" s="129">
        <v>68.605</v>
      </c>
      <c r="F223" s="129" t="s">
        <v>53</v>
      </c>
    </row>
    <row r="224" ht="15.95" customHeight="1" spans="1:6">
      <c r="A224" s="128">
        <v>222</v>
      </c>
      <c r="B224" s="22" t="s">
        <v>275</v>
      </c>
      <c r="C224" s="22">
        <v>68.605</v>
      </c>
      <c r="D224" s="22" t="s">
        <v>53</v>
      </c>
      <c r="E224" s="129">
        <v>68.605</v>
      </c>
      <c r="F224" s="129" t="s">
        <v>17</v>
      </c>
    </row>
    <row r="225" ht="15.95" customHeight="1" spans="1:6">
      <c r="A225" s="128">
        <v>223</v>
      </c>
      <c r="B225" s="22" t="s">
        <v>276</v>
      </c>
      <c r="C225" s="22">
        <v>68.605</v>
      </c>
      <c r="D225" s="22" t="s">
        <v>53</v>
      </c>
      <c r="E225" s="129">
        <v>68.605</v>
      </c>
      <c r="F225" s="129" t="s">
        <v>53</v>
      </c>
    </row>
    <row r="226" ht="15.95" customHeight="1" spans="1:6">
      <c r="A226" s="128">
        <v>224</v>
      </c>
      <c r="B226" s="22" t="s">
        <v>277</v>
      </c>
      <c r="C226" s="22">
        <v>68.605</v>
      </c>
      <c r="D226" s="22" t="s">
        <v>53</v>
      </c>
      <c r="E226" s="129">
        <v>68.605</v>
      </c>
      <c r="F226" s="129" t="s">
        <v>53</v>
      </c>
    </row>
    <row r="227" ht="15.95" customHeight="1" spans="1:6">
      <c r="A227" s="128">
        <v>225</v>
      </c>
      <c r="B227" s="22" t="s">
        <v>278</v>
      </c>
      <c r="C227" s="22">
        <v>68.605</v>
      </c>
      <c r="D227" s="22" t="s">
        <v>53</v>
      </c>
      <c r="E227" s="129">
        <v>68.605</v>
      </c>
      <c r="F227" s="129" t="s">
        <v>53</v>
      </c>
    </row>
    <row r="228" ht="15.95" customHeight="1" spans="1:6">
      <c r="A228" s="128">
        <v>226</v>
      </c>
      <c r="B228" s="22" t="s">
        <v>279</v>
      </c>
      <c r="C228" s="22">
        <v>68.605</v>
      </c>
      <c r="D228" s="22" t="s">
        <v>53</v>
      </c>
      <c r="E228" s="129">
        <v>68.605</v>
      </c>
      <c r="F228" s="129" t="s">
        <v>53</v>
      </c>
    </row>
    <row r="229" ht="15.95" customHeight="1" spans="1:6">
      <c r="A229" s="128">
        <v>227</v>
      </c>
      <c r="B229" s="22" t="s">
        <v>280</v>
      </c>
      <c r="C229" s="22">
        <v>68.605</v>
      </c>
      <c r="D229" s="22" t="s">
        <v>53</v>
      </c>
      <c r="E229" s="129">
        <v>68.605</v>
      </c>
      <c r="F229" s="129" t="s">
        <v>53</v>
      </c>
    </row>
    <row r="230" ht="15.95" customHeight="1" spans="1:6">
      <c r="A230" s="128">
        <v>228</v>
      </c>
      <c r="B230" s="22" t="s">
        <v>281</v>
      </c>
      <c r="C230" s="22">
        <v>68.605</v>
      </c>
      <c r="D230" s="22" t="s">
        <v>53</v>
      </c>
      <c r="E230" s="129">
        <v>68.605</v>
      </c>
      <c r="F230" s="129" t="s">
        <v>53</v>
      </c>
    </row>
    <row r="231" ht="15.95" customHeight="1" spans="1:6">
      <c r="A231" s="128">
        <v>229</v>
      </c>
      <c r="B231" s="22" t="s">
        <v>282</v>
      </c>
      <c r="C231" s="22">
        <v>68.605</v>
      </c>
      <c r="D231" s="22" t="s">
        <v>53</v>
      </c>
      <c r="E231" s="129">
        <v>68.605</v>
      </c>
      <c r="F231" s="129" t="s">
        <v>53</v>
      </c>
    </row>
    <row r="232" ht="15.95" customHeight="1" spans="1:6">
      <c r="A232" s="128">
        <v>230</v>
      </c>
      <c r="B232" s="22" t="s">
        <v>283</v>
      </c>
      <c r="C232" s="22">
        <v>68.605</v>
      </c>
      <c r="D232" s="22" t="s">
        <v>53</v>
      </c>
      <c r="E232" s="129">
        <v>68.605</v>
      </c>
      <c r="F232" s="129" t="s">
        <v>53</v>
      </c>
    </row>
    <row r="233" ht="15.95" customHeight="1" spans="1:6">
      <c r="A233" s="128">
        <v>231</v>
      </c>
      <c r="B233" s="22" t="s">
        <v>284</v>
      </c>
      <c r="C233" s="22">
        <v>69.985</v>
      </c>
      <c r="D233" s="22" t="s">
        <v>53</v>
      </c>
      <c r="E233" s="129">
        <v>69.985</v>
      </c>
      <c r="F233" s="129" t="s">
        <v>53</v>
      </c>
    </row>
    <row r="234" ht="15.95" customHeight="1" spans="1:6">
      <c r="A234" s="128">
        <v>232</v>
      </c>
      <c r="B234" s="22" t="s">
        <v>285</v>
      </c>
      <c r="C234" s="22">
        <v>69.935</v>
      </c>
      <c r="D234" s="22" t="s">
        <v>53</v>
      </c>
      <c r="E234" s="129">
        <v>69.935</v>
      </c>
      <c r="F234" s="129" t="s">
        <v>53</v>
      </c>
    </row>
    <row r="235" ht="15.95" customHeight="1" spans="1:6">
      <c r="A235" s="128">
        <v>233</v>
      </c>
      <c r="B235" s="22" t="s">
        <v>286</v>
      </c>
      <c r="C235" s="22">
        <v>68.77</v>
      </c>
      <c r="D235" s="22" t="s">
        <v>53</v>
      </c>
      <c r="E235" s="129">
        <v>68.77</v>
      </c>
      <c r="F235" s="129" t="s">
        <v>53</v>
      </c>
    </row>
    <row r="236" ht="15.95" customHeight="1" spans="1:6">
      <c r="A236" s="128">
        <v>234</v>
      </c>
      <c r="B236" s="22" t="s">
        <v>287</v>
      </c>
      <c r="C236" s="22">
        <v>68.77</v>
      </c>
      <c r="D236" s="22" t="s">
        <v>53</v>
      </c>
      <c r="E236" s="129">
        <v>68.77</v>
      </c>
      <c r="F236" s="129" t="s">
        <v>53</v>
      </c>
    </row>
    <row r="237" ht="15.95" customHeight="1" spans="1:6">
      <c r="A237" s="128">
        <v>235</v>
      </c>
      <c r="B237" s="22" t="s">
        <v>288</v>
      </c>
      <c r="C237" s="22">
        <v>68.77</v>
      </c>
      <c r="D237" s="22" t="s">
        <v>53</v>
      </c>
      <c r="E237" s="129">
        <v>68.77</v>
      </c>
      <c r="F237" s="129" t="s">
        <v>53</v>
      </c>
    </row>
    <row r="238" ht="15.95" customHeight="1" spans="1:6">
      <c r="A238" s="128">
        <v>236</v>
      </c>
      <c r="B238" s="22" t="s">
        <v>289</v>
      </c>
      <c r="C238" s="22">
        <v>68.77</v>
      </c>
      <c r="D238" s="22" t="s">
        <v>53</v>
      </c>
      <c r="E238" s="129">
        <v>68.77</v>
      </c>
      <c r="F238" s="129" t="s">
        <v>53</v>
      </c>
    </row>
    <row r="239" ht="15.95" customHeight="1" spans="1:6">
      <c r="A239" s="128">
        <v>237</v>
      </c>
      <c r="B239" s="22" t="s">
        <v>290</v>
      </c>
      <c r="C239" s="22">
        <v>68.77</v>
      </c>
      <c r="D239" s="22" t="s">
        <v>53</v>
      </c>
      <c r="E239" s="129">
        <v>68.77</v>
      </c>
      <c r="F239" s="129" t="s">
        <v>53</v>
      </c>
    </row>
    <row r="240" ht="15.95" customHeight="1" spans="1:6">
      <c r="A240" s="128">
        <v>238</v>
      </c>
      <c r="B240" s="22" t="s">
        <v>291</v>
      </c>
      <c r="C240" s="22">
        <v>68.77</v>
      </c>
      <c r="D240" s="22" t="s">
        <v>53</v>
      </c>
      <c r="E240" s="129">
        <v>68.77</v>
      </c>
      <c r="F240" s="129" t="s">
        <v>53</v>
      </c>
    </row>
    <row r="241" ht="15.95" customHeight="1" spans="1:6">
      <c r="A241" s="128">
        <v>239</v>
      </c>
      <c r="B241" s="22" t="s">
        <v>292</v>
      </c>
      <c r="C241" s="22">
        <v>68.77</v>
      </c>
      <c r="D241" s="22" t="s">
        <v>75</v>
      </c>
      <c r="E241" s="129">
        <v>68.77</v>
      </c>
      <c r="F241" s="129" t="s">
        <v>75</v>
      </c>
    </row>
    <row r="242" ht="15.95" customHeight="1" spans="1:6">
      <c r="A242" s="128">
        <v>240</v>
      </c>
      <c r="B242" s="22" t="s">
        <v>293</v>
      </c>
      <c r="C242" s="22">
        <v>68.77</v>
      </c>
      <c r="D242" s="22" t="s">
        <v>53</v>
      </c>
      <c r="E242" s="129">
        <v>68.77</v>
      </c>
      <c r="F242" s="129" t="s">
        <v>53</v>
      </c>
    </row>
    <row r="243" ht="15.95" customHeight="1" spans="1:6">
      <c r="A243" s="128">
        <v>241</v>
      </c>
      <c r="B243" s="22" t="s">
        <v>294</v>
      </c>
      <c r="C243" s="22">
        <v>68.77</v>
      </c>
      <c r="D243" s="22" t="s">
        <v>53</v>
      </c>
      <c r="E243" s="129">
        <v>68.77</v>
      </c>
      <c r="F243" s="129" t="s">
        <v>53</v>
      </c>
    </row>
    <row r="244" ht="15.95" customHeight="1" spans="1:6">
      <c r="A244" s="128">
        <v>242</v>
      </c>
      <c r="B244" s="22" t="s">
        <v>295</v>
      </c>
      <c r="C244" s="22">
        <v>81.18</v>
      </c>
      <c r="D244" s="22" t="s">
        <v>53</v>
      </c>
      <c r="E244" s="129">
        <v>81.18</v>
      </c>
      <c r="F244" s="129" t="s">
        <v>53</v>
      </c>
    </row>
    <row r="245" ht="15.95" customHeight="1" spans="1:6">
      <c r="A245" s="128">
        <v>243</v>
      </c>
      <c r="B245" s="22" t="s">
        <v>296</v>
      </c>
      <c r="C245" s="22">
        <v>69.355</v>
      </c>
      <c r="D245" s="22" t="s">
        <v>53</v>
      </c>
      <c r="E245" s="129">
        <v>69.355</v>
      </c>
      <c r="F245" s="129" t="s">
        <v>53</v>
      </c>
    </row>
    <row r="246" ht="15.95" customHeight="1" spans="1:6">
      <c r="A246" s="128">
        <v>244</v>
      </c>
      <c r="B246" s="22" t="s">
        <v>297</v>
      </c>
      <c r="C246" s="22">
        <v>69.355</v>
      </c>
      <c r="D246" s="22" t="s">
        <v>53</v>
      </c>
      <c r="E246" s="129">
        <v>69.355</v>
      </c>
      <c r="F246" s="129" t="s">
        <v>53</v>
      </c>
    </row>
    <row r="247" ht="15.95" customHeight="1" spans="1:6">
      <c r="A247" s="128">
        <v>245</v>
      </c>
      <c r="B247" s="22" t="s">
        <v>298</v>
      </c>
      <c r="C247" s="22">
        <v>68.77</v>
      </c>
      <c r="D247" s="22" t="s">
        <v>53</v>
      </c>
      <c r="E247" s="129">
        <v>68.77</v>
      </c>
      <c r="F247" s="129" t="s">
        <v>53</v>
      </c>
    </row>
    <row r="248" ht="15.95" customHeight="1" spans="1:6">
      <c r="A248" s="128">
        <v>246</v>
      </c>
      <c r="B248" s="22" t="s">
        <v>299</v>
      </c>
      <c r="C248" s="22">
        <v>68.77</v>
      </c>
      <c r="D248" s="22" t="s">
        <v>53</v>
      </c>
      <c r="E248" s="129">
        <v>68.77</v>
      </c>
      <c r="F248" s="129" t="s">
        <v>53</v>
      </c>
    </row>
    <row r="249" ht="15.95" customHeight="1" spans="1:6">
      <c r="A249" s="128">
        <v>247</v>
      </c>
      <c r="B249" s="22" t="s">
        <v>300</v>
      </c>
      <c r="C249" s="22">
        <v>68.765</v>
      </c>
      <c r="D249" s="22" t="s">
        <v>53</v>
      </c>
      <c r="E249" s="129">
        <v>68.765</v>
      </c>
      <c r="F249" s="129" t="s">
        <v>53</v>
      </c>
    </row>
    <row r="250" ht="15.95" customHeight="1" spans="1:6">
      <c r="A250" s="128">
        <v>248</v>
      </c>
      <c r="B250" s="22" t="s">
        <v>301</v>
      </c>
      <c r="C250" s="22">
        <v>68.765</v>
      </c>
      <c r="D250" s="22" t="s">
        <v>53</v>
      </c>
      <c r="E250" s="129">
        <v>68.765</v>
      </c>
      <c r="F250" s="129" t="s">
        <v>53</v>
      </c>
    </row>
    <row r="251" ht="15.95" customHeight="1" spans="1:6">
      <c r="A251" s="128">
        <v>249</v>
      </c>
      <c r="B251" s="22" t="s">
        <v>302</v>
      </c>
      <c r="C251" s="22">
        <v>115.01</v>
      </c>
      <c r="D251" s="22" t="s">
        <v>53</v>
      </c>
      <c r="E251" s="129">
        <v>115.01</v>
      </c>
      <c r="F251" s="129" t="s">
        <v>53</v>
      </c>
    </row>
    <row r="252" ht="15.95" customHeight="1" spans="1:6">
      <c r="A252" s="128">
        <v>250</v>
      </c>
      <c r="B252" s="22" t="s">
        <v>303</v>
      </c>
      <c r="C252" s="22">
        <v>68.77</v>
      </c>
      <c r="D252" s="22" t="s">
        <v>53</v>
      </c>
      <c r="E252" s="129">
        <v>68.77</v>
      </c>
      <c r="F252" s="129" t="s">
        <v>53</v>
      </c>
    </row>
    <row r="253" ht="15.95" customHeight="1" spans="1:6">
      <c r="A253" s="128">
        <v>251</v>
      </c>
      <c r="B253" s="22" t="s">
        <v>304</v>
      </c>
      <c r="C253" s="22">
        <v>68.77</v>
      </c>
      <c r="D253" s="22" t="s">
        <v>53</v>
      </c>
      <c r="E253" s="129">
        <v>68.77</v>
      </c>
      <c r="F253" s="129" t="s">
        <v>53</v>
      </c>
    </row>
    <row r="254" ht="15.95" customHeight="1" spans="1:6">
      <c r="A254" s="128">
        <v>252</v>
      </c>
      <c r="B254" s="22" t="s">
        <v>305</v>
      </c>
      <c r="C254" s="22">
        <v>81.18</v>
      </c>
      <c r="D254" s="22" t="s">
        <v>53</v>
      </c>
      <c r="E254" s="129">
        <v>81.18</v>
      </c>
      <c r="F254" s="129" t="s">
        <v>53</v>
      </c>
    </row>
    <row r="255" ht="15.95" customHeight="1" spans="1:6">
      <c r="A255" s="128">
        <v>253</v>
      </c>
      <c r="B255" s="22" t="s">
        <v>306</v>
      </c>
      <c r="C255" s="22">
        <v>70.12</v>
      </c>
      <c r="D255" s="22" t="s">
        <v>53</v>
      </c>
      <c r="E255" s="129">
        <v>70.12</v>
      </c>
      <c r="F255" s="129" t="s">
        <v>53</v>
      </c>
    </row>
    <row r="256" ht="15.95" customHeight="1" spans="1:6">
      <c r="A256" s="128">
        <v>254</v>
      </c>
      <c r="B256" s="22" t="s">
        <v>307</v>
      </c>
      <c r="C256" s="22">
        <v>68.74</v>
      </c>
      <c r="D256" s="22" t="s">
        <v>53</v>
      </c>
      <c r="E256" s="129">
        <v>68.74</v>
      </c>
      <c r="F256" s="129" t="s">
        <v>53</v>
      </c>
    </row>
    <row r="257" ht="15.95" customHeight="1" spans="1:6">
      <c r="A257" s="128">
        <v>255</v>
      </c>
      <c r="B257" s="22" t="s">
        <v>308</v>
      </c>
      <c r="C257" s="22">
        <v>68.74</v>
      </c>
      <c r="D257" s="22" t="s">
        <v>53</v>
      </c>
      <c r="E257" s="129">
        <v>68.74</v>
      </c>
      <c r="F257" s="129" t="s">
        <v>53</v>
      </c>
    </row>
    <row r="258" ht="15.95" customHeight="1" spans="1:6">
      <c r="A258" s="128">
        <v>256</v>
      </c>
      <c r="B258" s="22" t="s">
        <v>309</v>
      </c>
      <c r="C258" s="22">
        <v>68.74</v>
      </c>
      <c r="D258" s="22" t="s">
        <v>53</v>
      </c>
      <c r="E258" s="129">
        <v>68.74</v>
      </c>
      <c r="F258" s="129" t="s">
        <v>53</v>
      </c>
    </row>
    <row r="259" ht="15.95" customHeight="1" spans="1:6">
      <c r="A259" s="128">
        <v>257</v>
      </c>
      <c r="B259" s="22" t="s">
        <v>310</v>
      </c>
      <c r="C259" s="22">
        <v>68.74</v>
      </c>
      <c r="D259" s="22" t="s">
        <v>53</v>
      </c>
      <c r="E259" s="129">
        <v>68.74</v>
      </c>
      <c r="F259" s="129" t="s">
        <v>53</v>
      </c>
    </row>
    <row r="260" ht="15.95" customHeight="1" spans="1:6">
      <c r="A260" s="128">
        <v>258</v>
      </c>
      <c r="B260" s="22" t="s">
        <v>311</v>
      </c>
      <c r="C260" s="22">
        <v>68.74</v>
      </c>
      <c r="D260" s="22" t="s">
        <v>53</v>
      </c>
      <c r="E260" s="129">
        <v>68.74</v>
      </c>
      <c r="F260" s="129" t="s">
        <v>53</v>
      </c>
    </row>
    <row r="261" ht="15.95" customHeight="1" spans="1:6">
      <c r="A261" s="128">
        <v>259</v>
      </c>
      <c r="B261" s="22" t="s">
        <v>312</v>
      </c>
      <c r="C261" s="22">
        <v>68.74</v>
      </c>
      <c r="D261" s="22" t="s">
        <v>53</v>
      </c>
      <c r="E261" s="129">
        <v>68.74</v>
      </c>
      <c r="F261" s="129" t="s">
        <v>53</v>
      </c>
    </row>
    <row r="262" ht="15.95" customHeight="1" spans="1:6">
      <c r="A262" s="128">
        <v>260</v>
      </c>
      <c r="B262" s="22" t="s">
        <v>313</v>
      </c>
      <c r="C262" s="22">
        <v>68.735</v>
      </c>
      <c r="D262" s="22" t="s">
        <v>53</v>
      </c>
      <c r="E262" s="129">
        <v>68.735</v>
      </c>
      <c r="F262" s="129" t="s">
        <v>53</v>
      </c>
    </row>
    <row r="263" ht="15.95" customHeight="1" spans="1:6">
      <c r="A263" s="128">
        <v>261</v>
      </c>
      <c r="B263" s="22" t="s">
        <v>314</v>
      </c>
      <c r="C263" s="22">
        <v>68.735</v>
      </c>
      <c r="D263" s="22" t="s">
        <v>53</v>
      </c>
      <c r="E263" s="129">
        <v>68.735</v>
      </c>
      <c r="F263" s="129" t="s">
        <v>53</v>
      </c>
    </row>
    <row r="264" ht="15.95" customHeight="1" spans="1:6">
      <c r="A264" s="128">
        <v>262</v>
      </c>
      <c r="B264" s="22" t="s">
        <v>315</v>
      </c>
      <c r="C264" s="22">
        <v>68.74</v>
      </c>
      <c r="D264" s="22" t="s">
        <v>53</v>
      </c>
      <c r="E264" s="129">
        <v>68.74</v>
      </c>
      <c r="F264" s="129" t="s">
        <v>53</v>
      </c>
    </row>
    <row r="265" ht="15.95" customHeight="1" spans="1:6">
      <c r="A265" s="128">
        <v>263</v>
      </c>
      <c r="B265" s="22" t="s">
        <v>316</v>
      </c>
      <c r="C265" s="22">
        <v>68.74</v>
      </c>
      <c r="D265" s="22" t="s">
        <v>53</v>
      </c>
      <c r="E265" s="129">
        <v>68.74</v>
      </c>
      <c r="F265" s="129" t="s">
        <v>17</v>
      </c>
    </row>
    <row r="266" ht="15.95" customHeight="1" spans="1:6">
      <c r="A266" s="128">
        <v>264</v>
      </c>
      <c r="B266" s="22" t="s">
        <v>317</v>
      </c>
      <c r="C266" s="22">
        <v>68.74</v>
      </c>
      <c r="D266" s="22" t="s">
        <v>53</v>
      </c>
      <c r="E266" s="129">
        <v>68.74</v>
      </c>
      <c r="F266" s="129" t="s">
        <v>17</v>
      </c>
    </row>
    <row r="267" ht="15.95" customHeight="1" spans="1:6">
      <c r="A267" s="128">
        <v>265</v>
      </c>
      <c r="B267" s="22" t="s">
        <v>318</v>
      </c>
      <c r="C267" s="22">
        <v>68.74</v>
      </c>
      <c r="D267" s="22" t="s">
        <v>53</v>
      </c>
      <c r="E267" s="129">
        <v>68.74</v>
      </c>
      <c r="F267" s="129" t="s">
        <v>17</v>
      </c>
    </row>
    <row r="268" ht="15.95" customHeight="1" spans="1:6">
      <c r="A268" s="128">
        <v>266</v>
      </c>
      <c r="B268" s="22" t="s">
        <v>319</v>
      </c>
      <c r="C268" s="22">
        <v>70.12</v>
      </c>
      <c r="D268" s="22" t="s">
        <v>53</v>
      </c>
      <c r="E268" s="129">
        <v>70.12</v>
      </c>
      <c r="F268" s="129" t="s">
        <v>17</v>
      </c>
    </row>
    <row r="269" ht="15.95" customHeight="1" spans="1:6">
      <c r="A269" s="128">
        <v>267</v>
      </c>
      <c r="B269" s="22" t="s">
        <v>320</v>
      </c>
      <c r="C269" s="22">
        <v>70.1</v>
      </c>
      <c r="D269" s="22" t="s">
        <v>53</v>
      </c>
      <c r="E269" s="129">
        <v>70.1</v>
      </c>
      <c r="F269" s="129" t="s">
        <v>53</v>
      </c>
    </row>
    <row r="270" ht="15.95" customHeight="1" spans="1:6">
      <c r="A270" s="128">
        <v>268</v>
      </c>
      <c r="B270" s="22" t="s">
        <v>321</v>
      </c>
      <c r="C270" s="22">
        <v>68.74</v>
      </c>
      <c r="D270" s="22" t="s">
        <v>53</v>
      </c>
      <c r="E270" s="129">
        <v>68.74</v>
      </c>
      <c r="F270" s="129" t="s">
        <v>53</v>
      </c>
    </row>
    <row r="271" ht="15.95" customHeight="1" spans="1:6">
      <c r="A271" s="128">
        <v>269</v>
      </c>
      <c r="B271" s="22" t="s">
        <v>322</v>
      </c>
      <c r="C271" s="22">
        <v>68.74</v>
      </c>
      <c r="D271" s="22" t="s">
        <v>53</v>
      </c>
      <c r="E271" s="129">
        <v>68.74</v>
      </c>
      <c r="F271" s="129" t="s">
        <v>53</v>
      </c>
    </row>
    <row r="272" ht="15.95" customHeight="1" spans="1:6">
      <c r="A272" s="128">
        <v>270</v>
      </c>
      <c r="B272" s="22" t="s">
        <v>323</v>
      </c>
      <c r="C272" s="22">
        <v>68.74</v>
      </c>
      <c r="D272" s="22" t="s">
        <v>53</v>
      </c>
      <c r="E272" s="129">
        <v>68.74</v>
      </c>
      <c r="F272" s="129" t="s">
        <v>53</v>
      </c>
    </row>
    <row r="273" ht="15.95" customHeight="1" spans="1:6">
      <c r="A273" s="128">
        <v>271</v>
      </c>
      <c r="B273" s="22" t="s">
        <v>324</v>
      </c>
      <c r="C273" s="22">
        <v>68.74</v>
      </c>
      <c r="D273" s="22" t="s">
        <v>53</v>
      </c>
      <c r="E273" s="129">
        <v>68.74</v>
      </c>
      <c r="F273" s="129" t="s">
        <v>53</v>
      </c>
    </row>
    <row r="274" ht="15.95" customHeight="1" spans="1:6">
      <c r="A274" s="128">
        <v>272</v>
      </c>
      <c r="B274" s="22" t="s">
        <v>325</v>
      </c>
      <c r="C274" s="22">
        <v>115.23</v>
      </c>
      <c r="D274" s="22" t="s">
        <v>53</v>
      </c>
      <c r="E274" s="129">
        <v>115.23</v>
      </c>
      <c r="F274" s="129" t="s">
        <v>53</v>
      </c>
    </row>
    <row r="275" ht="15.95" customHeight="1" spans="1:6">
      <c r="A275" s="128">
        <v>273</v>
      </c>
      <c r="B275" s="22" t="s">
        <v>326</v>
      </c>
      <c r="C275" s="22">
        <v>68.75</v>
      </c>
      <c r="D275" s="22" t="s">
        <v>53</v>
      </c>
      <c r="E275" s="129">
        <v>68.75</v>
      </c>
      <c r="F275" s="129" t="s">
        <v>53</v>
      </c>
    </row>
    <row r="276" ht="15.95" customHeight="1" spans="1:6">
      <c r="A276" s="128">
        <v>274</v>
      </c>
      <c r="B276" s="22" t="s">
        <v>327</v>
      </c>
      <c r="C276" s="22">
        <v>68.75</v>
      </c>
      <c r="D276" s="22" t="s">
        <v>53</v>
      </c>
      <c r="E276" s="129">
        <v>68.75</v>
      </c>
      <c r="F276" s="129" t="s">
        <v>53</v>
      </c>
    </row>
    <row r="277" ht="15.95" customHeight="1" spans="1:6">
      <c r="A277" s="128">
        <v>275</v>
      </c>
      <c r="B277" s="22" t="s">
        <v>328</v>
      </c>
      <c r="C277" s="22">
        <v>68.74</v>
      </c>
      <c r="D277" s="22" t="s">
        <v>53</v>
      </c>
      <c r="E277" s="129">
        <v>68.74</v>
      </c>
      <c r="F277" s="129" t="s">
        <v>53</v>
      </c>
    </row>
    <row r="278" ht="15.95" customHeight="1" spans="1:6">
      <c r="A278" s="128">
        <v>276</v>
      </c>
      <c r="B278" s="22" t="s">
        <v>329</v>
      </c>
      <c r="C278" s="22">
        <v>68.74</v>
      </c>
      <c r="D278" s="22" t="s">
        <v>53</v>
      </c>
      <c r="E278" s="129">
        <v>68.74</v>
      </c>
      <c r="F278" s="129" t="s">
        <v>53</v>
      </c>
    </row>
    <row r="279" ht="15.95" customHeight="1" spans="1:6">
      <c r="A279" s="128">
        <v>277</v>
      </c>
      <c r="B279" s="22" t="s">
        <v>330</v>
      </c>
      <c r="C279" s="22">
        <v>68.74</v>
      </c>
      <c r="D279" s="22" t="s">
        <v>53</v>
      </c>
      <c r="E279" s="129">
        <v>68.74</v>
      </c>
      <c r="F279" s="129" t="s">
        <v>53</v>
      </c>
    </row>
    <row r="280" ht="15.95" customHeight="1" spans="1:6">
      <c r="A280" s="128">
        <v>278</v>
      </c>
      <c r="B280" s="22" t="s">
        <v>331</v>
      </c>
      <c r="C280" s="22">
        <v>68.74</v>
      </c>
      <c r="D280" s="22" t="s">
        <v>53</v>
      </c>
      <c r="E280" s="129">
        <v>68.74</v>
      </c>
      <c r="F280" s="129" t="s">
        <v>53</v>
      </c>
    </row>
    <row r="281" ht="15.95" customHeight="1" spans="1:6">
      <c r="A281" s="128">
        <v>279</v>
      </c>
      <c r="B281" s="22" t="s">
        <v>332</v>
      </c>
      <c r="C281" s="22">
        <v>70.12</v>
      </c>
      <c r="D281" s="22" t="s">
        <v>53</v>
      </c>
      <c r="E281" s="129">
        <v>70.12</v>
      </c>
      <c r="F281" s="129" t="s">
        <v>53</v>
      </c>
    </row>
    <row r="282" ht="15.95" customHeight="1" spans="1:6">
      <c r="A282" s="128">
        <v>280</v>
      </c>
      <c r="B282" s="22" t="s">
        <v>333</v>
      </c>
      <c r="C282" s="22">
        <v>69.185</v>
      </c>
      <c r="D282" s="22" t="s">
        <v>53</v>
      </c>
      <c r="E282" s="129">
        <v>69.185</v>
      </c>
      <c r="F282" s="129" t="s">
        <v>53</v>
      </c>
    </row>
    <row r="283" ht="15.95" customHeight="1" spans="1:6">
      <c r="A283" s="128">
        <v>281</v>
      </c>
      <c r="B283" s="22" t="s">
        <v>334</v>
      </c>
      <c r="C283" s="22">
        <v>69.185</v>
      </c>
      <c r="D283" s="22" t="s">
        <v>53</v>
      </c>
      <c r="E283" s="129">
        <v>69.185</v>
      </c>
      <c r="F283" s="129" t="s">
        <v>53</v>
      </c>
    </row>
    <row r="284" ht="15.95" customHeight="1" spans="1:6">
      <c r="A284" s="128">
        <v>282</v>
      </c>
      <c r="B284" s="22" t="s">
        <v>335</v>
      </c>
      <c r="C284" s="22">
        <v>68.6</v>
      </c>
      <c r="D284" s="22" t="s">
        <v>53</v>
      </c>
      <c r="E284" s="129">
        <v>68.6</v>
      </c>
      <c r="F284" s="129" t="s">
        <v>17</v>
      </c>
    </row>
    <row r="285" ht="15.95" customHeight="1" spans="1:6">
      <c r="A285" s="128">
        <v>283</v>
      </c>
      <c r="B285" s="22" t="s">
        <v>336</v>
      </c>
      <c r="C285" s="22">
        <v>68.6</v>
      </c>
      <c r="D285" s="22" t="s">
        <v>53</v>
      </c>
      <c r="E285" s="129">
        <v>68.6</v>
      </c>
      <c r="F285" s="129" t="s">
        <v>53</v>
      </c>
    </row>
    <row r="286" ht="15.95" customHeight="1" spans="1:6">
      <c r="A286" s="128">
        <v>284</v>
      </c>
      <c r="B286" s="22" t="s">
        <v>337</v>
      </c>
      <c r="C286" s="22">
        <v>68.6</v>
      </c>
      <c r="D286" s="22" t="s">
        <v>53</v>
      </c>
      <c r="E286" s="129">
        <v>68.6</v>
      </c>
      <c r="F286" s="129" t="s">
        <v>53</v>
      </c>
    </row>
    <row r="287" ht="15.95" customHeight="1" spans="1:6">
      <c r="A287" s="128">
        <v>285</v>
      </c>
      <c r="B287" s="22" t="s">
        <v>338</v>
      </c>
      <c r="C287" s="22">
        <v>68.6</v>
      </c>
      <c r="D287" s="22" t="s">
        <v>53</v>
      </c>
      <c r="E287" s="129">
        <v>68.6</v>
      </c>
      <c r="F287" s="129" t="s">
        <v>53</v>
      </c>
    </row>
    <row r="288" ht="15.95" customHeight="1" spans="1:6">
      <c r="A288" s="128">
        <v>286</v>
      </c>
      <c r="B288" s="22" t="s">
        <v>339</v>
      </c>
      <c r="C288" s="22">
        <v>68.6</v>
      </c>
      <c r="D288" s="22" t="s">
        <v>53</v>
      </c>
      <c r="E288" s="129">
        <v>68.6</v>
      </c>
      <c r="F288" s="129" t="s">
        <v>53</v>
      </c>
    </row>
    <row r="289" ht="15.95" customHeight="1" spans="1:6">
      <c r="A289" s="128">
        <v>287</v>
      </c>
      <c r="B289" s="22" t="s">
        <v>340</v>
      </c>
      <c r="C289" s="22">
        <v>68.6</v>
      </c>
      <c r="D289" s="22" t="s">
        <v>53</v>
      </c>
      <c r="E289" s="129">
        <v>68.6</v>
      </c>
      <c r="F289" s="129" t="s">
        <v>53</v>
      </c>
    </row>
    <row r="290" ht="15.95" customHeight="1" spans="1:6">
      <c r="A290" s="128">
        <v>288</v>
      </c>
      <c r="B290" s="22" t="s">
        <v>341</v>
      </c>
      <c r="C290" s="22">
        <v>68.6</v>
      </c>
      <c r="D290" s="22" t="s">
        <v>53</v>
      </c>
      <c r="E290" s="129">
        <v>68.6</v>
      </c>
      <c r="F290" s="129" t="s">
        <v>53</v>
      </c>
    </row>
    <row r="291" ht="15.95" customHeight="1" spans="1:6">
      <c r="A291" s="128">
        <v>289</v>
      </c>
      <c r="B291" s="22" t="s">
        <v>342</v>
      </c>
      <c r="C291" s="22">
        <v>68.6</v>
      </c>
      <c r="D291" s="22" t="s">
        <v>53</v>
      </c>
      <c r="E291" s="129">
        <v>68.6</v>
      </c>
      <c r="F291" s="129" t="s">
        <v>53</v>
      </c>
    </row>
    <row r="292" ht="15.95" customHeight="1" spans="1:6">
      <c r="A292" s="128">
        <v>290</v>
      </c>
      <c r="B292" s="22" t="s">
        <v>343</v>
      </c>
      <c r="C292" s="22">
        <v>81.015</v>
      </c>
      <c r="D292" s="22" t="s">
        <v>53</v>
      </c>
      <c r="E292" s="129">
        <v>81.015</v>
      </c>
      <c r="F292" s="129" t="s">
        <v>53</v>
      </c>
    </row>
    <row r="293" ht="15.95" customHeight="1" spans="1:6">
      <c r="A293" s="128">
        <v>291</v>
      </c>
      <c r="B293" s="22" t="s">
        <v>344</v>
      </c>
      <c r="C293" s="22">
        <v>69.765</v>
      </c>
      <c r="D293" s="22" t="s">
        <v>53</v>
      </c>
      <c r="E293" s="129">
        <v>69.765</v>
      </c>
      <c r="F293" s="129" t="s">
        <v>53</v>
      </c>
    </row>
    <row r="294" ht="15.95" customHeight="1" spans="1:6">
      <c r="A294" s="128">
        <v>292</v>
      </c>
      <c r="B294" s="22" t="s">
        <v>345</v>
      </c>
      <c r="C294" s="22">
        <v>68.6</v>
      </c>
      <c r="D294" s="22" t="s">
        <v>53</v>
      </c>
      <c r="E294" s="129">
        <v>68.6</v>
      </c>
      <c r="F294" s="129" t="s">
        <v>53</v>
      </c>
    </row>
    <row r="295" ht="15.95" customHeight="1" spans="1:6">
      <c r="A295" s="128">
        <v>293</v>
      </c>
      <c r="B295" s="22" t="s">
        <v>346</v>
      </c>
      <c r="C295" s="22">
        <v>68.6</v>
      </c>
      <c r="D295" s="22" t="s">
        <v>53</v>
      </c>
      <c r="E295" s="129">
        <v>68.6</v>
      </c>
      <c r="F295" s="129" t="s">
        <v>53</v>
      </c>
    </row>
    <row r="296" ht="15.95" customHeight="1" spans="1:6">
      <c r="A296" s="128">
        <v>294</v>
      </c>
      <c r="B296" s="22" t="s">
        <v>347</v>
      </c>
      <c r="C296" s="22">
        <v>68.6</v>
      </c>
      <c r="D296" s="22" t="s">
        <v>53</v>
      </c>
      <c r="E296" s="129">
        <v>68.6</v>
      </c>
      <c r="F296" s="129" t="s">
        <v>53</v>
      </c>
    </row>
    <row r="297" ht="15.95" customHeight="1" spans="1:6">
      <c r="A297" s="128">
        <v>295</v>
      </c>
      <c r="B297" s="22" t="s">
        <v>348</v>
      </c>
      <c r="C297" s="22">
        <v>68.6</v>
      </c>
      <c r="D297" s="22" t="s">
        <v>53</v>
      </c>
      <c r="E297" s="129">
        <v>68.6</v>
      </c>
      <c r="F297" s="129" t="s">
        <v>53</v>
      </c>
    </row>
    <row r="298" ht="15.95" customHeight="1" spans="1:6">
      <c r="A298" s="128">
        <v>296</v>
      </c>
      <c r="B298" s="22" t="s">
        <v>349</v>
      </c>
      <c r="C298" s="22">
        <v>68.6</v>
      </c>
      <c r="D298" s="22" t="s">
        <v>53</v>
      </c>
      <c r="E298" s="129">
        <v>68.6</v>
      </c>
      <c r="F298" s="129" t="s">
        <v>53</v>
      </c>
    </row>
    <row r="299" ht="15.95" customHeight="1" spans="1:6">
      <c r="A299" s="128">
        <v>297</v>
      </c>
      <c r="B299" s="22" t="s">
        <v>350</v>
      </c>
      <c r="C299" s="22">
        <v>68.6</v>
      </c>
      <c r="D299" s="22" t="s">
        <v>53</v>
      </c>
      <c r="E299" s="129">
        <v>68.6</v>
      </c>
      <c r="F299" s="129" t="s">
        <v>53</v>
      </c>
    </row>
    <row r="300" ht="15.95" customHeight="1" spans="1:6">
      <c r="A300" s="128">
        <v>298</v>
      </c>
      <c r="B300" s="22" t="s">
        <v>351</v>
      </c>
      <c r="C300" s="22">
        <v>68.6</v>
      </c>
      <c r="D300" s="22" t="s">
        <v>53</v>
      </c>
      <c r="E300" s="129">
        <v>68.6</v>
      </c>
      <c r="F300" s="129" t="s">
        <v>53</v>
      </c>
    </row>
    <row r="301" ht="15.95" customHeight="1" spans="1:6">
      <c r="A301" s="128">
        <v>299</v>
      </c>
      <c r="B301" s="22" t="s">
        <v>352</v>
      </c>
      <c r="C301" s="22">
        <v>68.6</v>
      </c>
      <c r="D301" s="22" t="s">
        <v>53</v>
      </c>
      <c r="E301" s="129">
        <v>68.6</v>
      </c>
      <c r="F301" s="129" t="s">
        <v>53</v>
      </c>
    </row>
    <row r="302" ht="15.95" customHeight="1" spans="1:6">
      <c r="A302" s="128">
        <v>300</v>
      </c>
      <c r="B302" s="22" t="s">
        <v>353</v>
      </c>
      <c r="C302" s="22">
        <v>68.6</v>
      </c>
      <c r="D302" s="22" t="s">
        <v>53</v>
      </c>
      <c r="E302" s="129">
        <v>68.6</v>
      </c>
      <c r="F302" s="129" t="s">
        <v>53</v>
      </c>
    </row>
    <row r="303" ht="15.95" customHeight="1" spans="1:6">
      <c r="A303" s="128">
        <v>301</v>
      </c>
      <c r="B303" s="22" t="s">
        <v>354</v>
      </c>
      <c r="C303" s="22">
        <v>81.015</v>
      </c>
      <c r="D303" s="22" t="s">
        <v>53</v>
      </c>
      <c r="E303" s="129">
        <v>81.015</v>
      </c>
      <c r="F303" s="129" t="s">
        <v>53</v>
      </c>
    </row>
    <row r="304" ht="15.95" customHeight="1" spans="1:6">
      <c r="A304" s="128">
        <v>302</v>
      </c>
      <c r="B304" s="22" t="s">
        <v>355</v>
      </c>
      <c r="C304" s="22">
        <v>43.26</v>
      </c>
      <c r="D304" s="22" t="s">
        <v>53</v>
      </c>
      <c r="E304" s="129"/>
      <c r="F304" s="129"/>
    </row>
    <row r="305" ht="15.95" customHeight="1" spans="1:6">
      <c r="A305" s="128">
        <v>303</v>
      </c>
      <c r="B305" s="22" t="s">
        <v>356</v>
      </c>
      <c r="C305" s="130">
        <v>43.26</v>
      </c>
      <c r="D305" s="22" t="s">
        <v>53</v>
      </c>
      <c r="E305" s="129"/>
      <c r="F305" s="129"/>
    </row>
    <row r="306" ht="15.95" customHeight="1" spans="1:6">
      <c r="A306" s="128">
        <v>304</v>
      </c>
      <c r="B306" s="22" t="s">
        <v>357</v>
      </c>
      <c r="C306" s="130">
        <v>25.08</v>
      </c>
      <c r="D306" s="22" t="s">
        <v>53</v>
      </c>
      <c r="E306" s="129"/>
      <c r="F306" s="129"/>
    </row>
    <row r="307" ht="15.95" customHeight="1" spans="1:6">
      <c r="A307" s="128">
        <v>305</v>
      </c>
      <c r="B307" s="22" t="s">
        <v>358</v>
      </c>
      <c r="C307" s="22">
        <v>85.095</v>
      </c>
      <c r="D307" s="22" t="s">
        <v>53</v>
      </c>
      <c r="E307" s="129">
        <v>85.095</v>
      </c>
      <c r="F307" s="129" t="s">
        <v>53</v>
      </c>
    </row>
    <row r="308" ht="15.95" customHeight="1" spans="1:6">
      <c r="A308" s="128">
        <v>306</v>
      </c>
      <c r="B308" s="22" t="s">
        <v>359</v>
      </c>
      <c r="C308" s="22">
        <v>86.47</v>
      </c>
      <c r="D308" s="22" t="s">
        <v>53</v>
      </c>
      <c r="E308" s="129">
        <v>86.47</v>
      </c>
      <c r="F308" s="129" t="s">
        <v>53</v>
      </c>
    </row>
    <row r="309" ht="15.95" customHeight="1" spans="1:6">
      <c r="A309" s="128">
        <v>307</v>
      </c>
      <c r="B309" s="22" t="s">
        <v>360</v>
      </c>
      <c r="C309" s="22">
        <v>86.47</v>
      </c>
      <c r="D309" s="22" t="s">
        <v>53</v>
      </c>
      <c r="E309" s="129">
        <v>86.47</v>
      </c>
      <c r="F309" s="129" t="s">
        <v>17</v>
      </c>
    </row>
    <row r="310" ht="15.95" customHeight="1" spans="1:6">
      <c r="A310" s="128">
        <v>308</v>
      </c>
      <c r="B310" s="22" t="s">
        <v>361</v>
      </c>
      <c r="C310" s="22">
        <v>86.47</v>
      </c>
      <c r="D310" s="22" t="s">
        <v>53</v>
      </c>
      <c r="E310" s="129">
        <v>86.47</v>
      </c>
      <c r="F310" s="129" t="s">
        <v>17</v>
      </c>
    </row>
    <row r="311" ht="15.95" customHeight="1" spans="1:6">
      <c r="A311" s="128">
        <v>309</v>
      </c>
      <c r="B311" s="22" t="s">
        <v>362</v>
      </c>
      <c r="C311" s="22">
        <v>86.47</v>
      </c>
      <c r="D311" s="22" t="s">
        <v>53</v>
      </c>
      <c r="E311" s="129">
        <v>86.47</v>
      </c>
      <c r="F311" s="129" t="s">
        <v>17</v>
      </c>
    </row>
    <row r="312" ht="15.95" customHeight="1" spans="1:6">
      <c r="A312" s="128">
        <v>310</v>
      </c>
      <c r="B312" s="22" t="s">
        <v>363</v>
      </c>
      <c r="C312" s="22">
        <v>77.605</v>
      </c>
      <c r="D312" s="22" t="s">
        <v>53</v>
      </c>
      <c r="E312" s="129">
        <v>77.605</v>
      </c>
      <c r="F312" s="129" t="s">
        <v>17</v>
      </c>
    </row>
    <row r="313" ht="15.95" customHeight="1" spans="1:6">
      <c r="A313" s="128">
        <v>311</v>
      </c>
      <c r="B313" s="22" t="s">
        <v>364</v>
      </c>
      <c r="C313" s="22">
        <v>71.79</v>
      </c>
      <c r="D313" s="22" t="s">
        <v>53</v>
      </c>
      <c r="E313" s="129"/>
      <c r="F313" s="129"/>
    </row>
    <row r="314" ht="15.95" customHeight="1" spans="1:6">
      <c r="A314" s="128">
        <v>312</v>
      </c>
      <c r="B314" s="22" t="s">
        <v>365</v>
      </c>
      <c r="C314" s="22">
        <v>17.45</v>
      </c>
      <c r="D314" s="22" t="s">
        <v>53</v>
      </c>
      <c r="E314" s="129"/>
      <c r="F314" s="129"/>
    </row>
    <row r="315" ht="15.95" customHeight="1" spans="1:6">
      <c r="A315" s="128">
        <v>313</v>
      </c>
      <c r="B315" s="22" t="s">
        <v>366</v>
      </c>
      <c r="C315" s="22">
        <v>60</v>
      </c>
      <c r="D315" s="22" t="s">
        <v>75</v>
      </c>
      <c r="E315" s="129"/>
      <c r="F315" s="129"/>
    </row>
    <row r="316" ht="15.95" customHeight="1" spans="1:6">
      <c r="A316" s="128">
        <v>314</v>
      </c>
      <c r="B316" s="22" t="s">
        <v>367</v>
      </c>
      <c r="C316" s="22">
        <v>28.32</v>
      </c>
      <c r="D316" s="22" t="s">
        <v>75</v>
      </c>
      <c r="E316" s="129"/>
      <c r="F316" s="129"/>
    </row>
    <row r="317" ht="15.95" customHeight="1" spans="1:6">
      <c r="A317" s="128"/>
      <c r="B317" s="131"/>
      <c r="C317" s="131">
        <f>SUM(C3:C316)</f>
        <v>22418.175</v>
      </c>
      <c r="D317" s="131"/>
      <c r="E317" s="131">
        <f>SUM(E3:E316)</f>
        <v>21823.055</v>
      </c>
      <c r="F317" s="131">
        <f>SUM(F3:F316)</f>
        <v>0</v>
      </c>
    </row>
  </sheetData>
  <autoFilter ref="A2:F321">
    <extLst/>
  </autoFilter>
  <mergeCells count="2">
    <mergeCell ref="A1:F1"/>
    <mergeCell ref="K141:K146"/>
  </mergeCells>
  <pageMargins left="0.748031496062992" right="0.748031496062992" top="0.984251968503937" bottom="0.984251968503937" header="0.511811023622047" footer="0.511811023622047"/>
  <pageSetup paperSize="8" orientation="landscape" horizontalDpi="600" vertic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zoomScaleSheetLayoutView="60" workbookViewId="0">
      <pane ySplit="2" topLeftCell="A3" activePane="bottomLeft" state="frozen"/>
      <selection/>
      <selection pane="bottomLeft" activeCell="B53" sqref="B53:E55"/>
    </sheetView>
  </sheetViews>
  <sheetFormatPr defaultColWidth="8.75" defaultRowHeight="12" outlineLevelCol="6"/>
  <cols>
    <col min="1" max="1" width="9.125" style="112"/>
    <col min="2" max="2" width="9" style="112"/>
    <col min="3" max="3" width="9.125" style="112"/>
    <col min="4" max="4" width="9.125" style="112" hidden="1" customWidth="1"/>
    <col min="5" max="5" width="10.5" style="112" customWidth="1"/>
    <col min="6" max="6" width="10.75" style="112" customWidth="1"/>
    <col min="7" max="7" width="17.375" style="112" customWidth="1"/>
    <col min="8" max="20" width="9" style="112"/>
    <col min="21" max="16384" width="8.75" style="112"/>
  </cols>
  <sheetData>
    <row r="1" ht="25.5" customHeight="1" spans="1:7">
      <c r="A1" s="113" t="s">
        <v>368</v>
      </c>
      <c r="B1" s="114"/>
      <c r="C1" s="114"/>
      <c r="D1" s="114"/>
      <c r="E1" s="114"/>
      <c r="F1" s="114"/>
      <c r="G1" s="114"/>
    </row>
    <row r="2" ht="28.5" spans="1:7">
      <c r="A2" s="115" t="s">
        <v>41</v>
      </c>
      <c r="B2" s="41" t="s">
        <v>48</v>
      </c>
      <c r="C2" s="41" t="s">
        <v>43</v>
      </c>
      <c r="D2" s="41"/>
      <c r="E2" s="41" t="s">
        <v>50</v>
      </c>
      <c r="F2" s="41" t="s">
        <v>51</v>
      </c>
      <c r="G2" s="41" t="s">
        <v>50</v>
      </c>
    </row>
    <row r="3" ht="15.95" customHeight="1" spans="1:7">
      <c r="A3" s="93">
        <v>1</v>
      </c>
      <c r="B3" s="89" t="s">
        <v>369</v>
      </c>
      <c r="C3" s="89"/>
      <c r="D3" s="89"/>
      <c r="E3" s="116"/>
      <c r="F3" s="89">
        <v>92</v>
      </c>
      <c r="G3" s="116" t="s">
        <v>53</v>
      </c>
    </row>
    <row r="4" ht="15.95" customHeight="1" spans="1:7">
      <c r="A4" s="93">
        <v>2</v>
      </c>
      <c r="B4" s="89" t="s">
        <v>370</v>
      </c>
      <c r="C4" s="89">
        <v>92</v>
      </c>
      <c r="D4" s="89"/>
      <c r="E4" s="117" t="s">
        <v>53</v>
      </c>
      <c r="F4" s="89"/>
      <c r="G4" s="116"/>
    </row>
    <row r="5" ht="15.95" customHeight="1" spans="1:7">
      <c r="A5" s="93">
        <v>3</v>
      </c>
      <c r="B5" s="89" t="s">
        <v>371</v>
      </c>
      <c r="C5" s="89">
        <v>139</v>
      </c>
      <c r="D5" s="89"/>
      <c r="E5" s="116" t="s">
        <v>53</v>
      </c>
      <c r="F5" s="89">
        <v>139</v>
      </c>
      <c r="G5" s="116" t="s">
        <v>53</v>
      </c>
    </row>
    <row r="6" ht="15.95" customHeight="1" spans="1:7">
      <c r="A6" s="93">
        <v>4</v>
      </c>
      <c r="B6" s="89" t="s">
        <v>372</v>
      </c>
      <c r="C6" s="89">
        <v>139</v>
      </c>
      <c r="D6" s="89"/>
      <c r="E6" s="116" t="s">
        <v>53</v>
      </c>
      <c r="F6" s="89">
        <v>139</v>
      </c>
      <c r="G6" s="116" t="s">
        <v>53</v>
      </c>
    </row>
    <row r="7" ht="15.95" customHeight="1" spans="1:7">
      <c r="A7" s="93">
        <v>5</v>
      </c>
      <c r="B7" s="89" t="s">
        <v>373</v>
      </c>
      <c r="C7" s="89">
        <v>139</v>
      </c>
      <c r="D7" s="89"/>
      <c r="E7" s="116" t="s">
        <v>53</v>
      </c>
      <c r="F7" s="89">
        <v>139</v>
      </c>
      <c r="G7" s="116" t="s">
        <v>53</v>
      </c>
    </row>
    <row r="8" ht="15.95" customHeight="1" spans="1:7">
      <c r="A8" s="93">
        <v>6</v>
      </c>
      <c r="B8" s="89" t="s">
        <v>374</v>
      </c>
      <c r="C8" s="89">
        <v>139</v>
      </c>
      <c r="D8" s="89"/>
      <c r="E8" s="116" t="s">
        <v>53</v>
      </c>
      <c r="F8" s="89">
        <v>139</v>
      </c>
      <c r="G8" s="116" t="s">
        <v>53</v>
      </c>
    </row>
    <row r="9" ht="15.95" customHeight="1" spans="1:7">
      <c r="A9" s="93">
        <v>7</v>
      </c>
      <c r="B9" s="89" t="s">
        <v>375</v>
      </c>
      <c r="C9" s="89">
        <v>139</v>
      </c>
      <c r="D9" s="89"/>
      <c r="E9" s="116" t="s">
        <v>53</v>
      </c>
      <c r="F9" s="89">
        <v>139</v>
      </c>
      <c r="G9" s="116" t="s">
        <v>53</v>
      </c>
    </row>
    <row r="10" ht="15.95" customHeight="1" spans="1:7">
      <c r="A10" s="93">
        <v>8</v>
      </c>
      <c r="B10" s="89" t="s">
        <v>376</v>
      </c>
      <c r="C10" s="89">
        <v>139</v>
      </c>
      <c r="D10" s="89"/>
      <c r="E10" s="116" t="s">
        <v>53</v>
      </c>
      <c r="F10" s="89">
        <v>139</v>
      </c>
      <c r="G10" s="116" t="s">
        <v>53</v>
      </c>
    </row>
    <row r="11" ht="15.95" customHeight="1" spans="1:7">
      <c r="A11" s="93">
        <v>9</v>
      </c>
      <c r="B11" s="89" t="s">
        <v>377</v>
      </c>
      <c r="C11" s="89">
        <v>173</v>
      </c>
      <c r="D11" s="89"/>
      <c r="E11" s="116" t="s">
        <v>53</v>
      </c>
      <c r="F11" s="89">
        <v>173</v>
      </c>
      <c r="G11" s="116" t="s">
        <v>53</v>
      </c>
    </row>
    <row r="12" ht="15.95" customHeight="1" spans="1:7">
      <c r="A12" s="93">
        <v>10</v>
      </c>
      <c r="B12" s="89" t="s">
        <v>378</v>
      </c>
      <c r="C12" s="89">
        <v>139</v>
      </c>
      <c r="D12" s="89"/>
      <c r="E12" s="116" t="s">
        <v>53</v>
      </c>
      <c r="F12" s="89">
        <v>139</v>
      </c>
      <c r="G12" s="116" t="s">
        <v>53</v>
      </c>
    </row>
    <row r="13" ht="15.95" customHeight="1" spans="1:7">
      <c r="A13" s="93">
        <v>11</v>
      </c>
      <c r="B13" s="89" t="s">
        <v>379</v>
      </c>
      <c r="C13" s="89">
        <v>134</v>
      </c>
      <c r="D13" s="89"/>
      <c r="E13" s="116" t="s">
        <v>53</v>
      </c>
      <c r="F13" s="89">
        <v>134</v>
      </c>
      <c r="G13" s="116" t="s">
        <v>53</v>
      </c>
    </row>
    <row r="14" ht="15.95" customHeight="1" spans="1:7">
      <c r="A14" s="93">
        <v>12</v>
      </c>
      <c r="B14" s="89" t="s">
        <v>380</v>
      </c>
      <c r="C14" s="89">
        <v>139</v>
      </c>
      <c r="D14" s="89"/>
      <c r="E14" s="116" t="s">
        <v>53</v>
      </c>
      <c r="F14" s="89">
        <v>139</v>
      </c>
      <c r="G14" s="116" t="s">
        <v>53</v>
      </c>
    </row>
    <row r="15" ht="15.95" customHeight="1" spans="1:7">
      <c r="A15" s="93">
        <v>13</v>
      </c>
      <c r="B15" s="89" t="s">
        <v>381</v>
      </c>
      <c r="C15" s="89">
        <v>139</v>
      </c>
      <c r="D15" s="89"/>
      <c r="E15" s="116" t="s">
        <v>53</v>
      </c>
      <c r="F15" s="89">
        <v>139</v>
      </c>
      <c r="G15" s="116" t="s">
        <v>53</v>
      </c>
    </row>
    <row r="16" ht="15.95" customHeight="1" spans="1:7">
      <c r="A16" s="93">
        <v>14</v>
      </c>
      <c r="B16" s="89" t="s">
        <v>382</v>
      </c>
      <c r="C16" s="89">
        <v>139</v>
      </c>
      <c r="D16" s="89"/>
      <c r="E16" s="116" t="s">
        <v>53</v>
      </c>
      <c r="F16" s="89">
        <v>139</v>
      </c>
      <c r="G16" s="116" t="s">
        <v>53</v>
      </c>
    </row>
    <row r="17" ht="15.95" customHeight="1" spans="1:7">
      <c r="A17" s="93">
        <v>15</v>
      </c>
      <c r="B17" s="89" t="s">
        <v>383</v>
      </c>
      <c r="C17" s="89">
        <v>139</v>
      </c>
      <c r="D17" s="89"/>
      <c r="E17" s="116" t="s">
        <v>53</v>
      </c>
      <c r="F17" s="89">
        <v>139</v>
      </c>
      <c r="G17" s="116" t="s">
        <v>53</v>
      </c>
    </row>
    <row r="18" ht="15.95" customHeight="1" spans="1:7">
      <c r="A18" s="93">
        <v>16</v>
      </c>
      <c r="B18" s="89" t="s">
        <v>384</v>
      </c>
      <c r="C18" s="89">
        <v>89</v>
      </c>
      <c r="D18" s="89"/>
      <c r="E18" s="116" t="s">
        <v>75</v>
      </c>
      <c r="F18" s="89">
        <v>89</v>
      </c>
      <c r="G18" s="116" t="s">
        <v>53</v>
      </c>
    </row>
    <row r="19" ht="15.95" customHeight="1" spans="1:7">
      <c r="A19" s="93">
        <v>17</v>
      </c>
      <c r="B19" s="89" t="s">
        <v>385</v>
      </c>
      <c r="C19" s="89">
        <v>114</v>
      </c>
      <c r="D19" s="89"/>
      <c r="E19" s="116" t="s">
        <v>75</v>
      </c>
      <c r="F19" s="89">
        <v>114</v>
      </c>
      <c r="G19" s="116" t="s">
        <v>53</v>
      </c>
    </row>
    <row r="20" ht="15.95" customHeight="1" spans="1:7">
      <c r="A20" s="93">
        <v>18</v>
      </c>
      <c r="B20" s="89" t="s">
        <v>386</v>
      </c>
      <c r="C20" s="89">
        <v>139</v>
      </c>
      <c r="D20" s="89"/>
      <c r="E20" s="116" t="s">
        <v>53</v>
      </c>
      <c r="F20" s="89">
        <v>139</v>
      </c>
      <c r="G20" s="116" t="s">
        <v>53</v>
      </c>
    </row>
    <row r="21" ht="15.95" customHeight="1" spans="1:7">
      <c r="A21" s="93">
        <v>19</v>
      </c>
      <c r="B21" s="89" t="s">
        <v>387</v>
      </c>
      <c r="C21" s="89">
        <v>139</v>
      </c>
      <c r="D21" s="89"/>
      <c r="E21" s="116" t="s">
        <v>53</v>
      </c>
      <c r="F21" s="89">
        <v>139</v>
      </c>
      <c r="G21" s="116" t="s">
        <v>53</v>
      </c>
    </row>
    <row r="22" ht="15.95" customHeight="1" spans="1:7">
      <c r="A22" s="93">
        <v>20</v>
      </c>
      <c r="B22" s="89" t="s">
        <v>388</v>
      </c>
      <c r="C22" s="89">
        <v>139</v>
      </c>
      <c r="D22" s="89"/>
      <c r="E22" s="116" t="s">
        <v>53</v>
      </c>
      <c r="F22" s="89">
        <v>139</v>
      </c>
      <c r="G22" s="116" t="s">
        <v>53</v>
      </c>
    </row>
    <row r="23" ht="15.95" customHeight="1" spans="1:7">
      <c r="A23" s="93">
        <v>21</v>
      </c>
      <c r="B23" s="89" t="s">
        <v>389</v>
      </c>
      <c r="C23" s="89">
        <v>139</v>
      </c>
      <c r="D23" s="89"/>
      <c r="E23" s="116" t="s">
        <v>53</v>
      </c>
      <c r="F23" s="89">
        <v>139</v>
      </c>
      <c r="G23" s="116" t="s">
        <v>53</v>
      </c>
    </row>
    <row r="24" ht="15.95" customHeight="1" spans="1:7">
      <c r="A24" s="93">
        <v>22</v>
      </c>
      <c r="B24" s="89" t="s">
        <v>390</v>
      </c>
      <c r="C24" s="89">
        <v>67</v>
      </c>
      <c r="D24" s="89"/>
      <c r="E24" s="116" t="s">
        <v>53</v>
      </c>
      <c r="F24" s="89">
        <v>67</v>
      </c>
      <c r="G24" s="116" t="s">
        <v>53</v>
      </c>
    </row>
    <row r="25" ht="15.95" customHeight="1" spans="1:7">
      <c r="A25" s="93">
        <v>23</v>
      </c>
      <c r="B25" s="89" t="s">
        <v>391</v>
      </c>
      <c r="C25" s="89">
        <v>67</v>
      </c>
      <c r="D25" s="89"/>
      <c r="E25" s="116" t="s">
        <v>53</v>
      </c>
      <c r="F25" s="89">
        <v>67</v>
      </c>
      <c r="G25" s="116" t="s">
        <v>53</v>
      </c>
    </row>
    <row r="26" ht="15.95" customHeight="1" spans="1:7">
      <c r="A26" s="93">
        <v>24</v>
      </c>
      <c r="B26" s="89" t="s">
        <v>392</v>
      </c>
      <c r="C26" s="89">
        <v>139</v>
      </c>
      <c r="D26" s="89"/>
      <c r="E26" s="116" t="s">
        <v>53</v>
      </c>
      <c r="F26" s="89">
        <v>139</v>
      </c>
      <c r="G26" s="116" t="s">
        <v>53</v>
      </c>
    </row>
    <row r="27" ht="15.95" customHeight="1" spans="1:7">
      <c r="A27" s="93">
        <v>25</v>
      </c>
      <c r="B27" s="89" t="s">
        <v>393</v>
      </c>
      <c r="C27" s="89">
        <v>173</v>
      </c>
      <c r="D27" s="89"/>
      <c r="E27" s="116" t="s">
        <v>53</v>
      </c>
      <c r="F27" s="89">
        <v>173</v>
      </c>
      <c r="G27" s="116" t="s">
        <v>53</v>
      </c>
    </row>
    <row r="28" ht="15.95" customHeight="1" spans="1:7">
      <c r="A28" s="93">
        <v>26</v>
      </c>
      <c r="B28" s="89" t="s">
        <v>394</v>
      </c>
      <c r="C28" s="89">
        <v>122</v>
      </c>
      <c r="D28" s="89"/>
      <c r="E28" s="116" t="s">
        <v>53</v>
      </c>
      <c r="F28" s="89">
        <v>122</v>
      </c>
      <c r="G28" s="116" t="s">
        <v>53</v>
      </c>
    </row>
    <row r="29" ht="15.95" customHeight="1" spans="1:7">
      <c r="A29" s="93">
        <v>27</v>
      </c>
      <c r="B29" s="89" t="s">
        <v>395</v>
      </c>
      <c r="C29" s="89">
        <v>134</v>
      </c>
      <c r="D29" s="89"/>
      <c r="E29" s="116" t="s">
        <v>53</v>
      </c>
      <c r="F29" s="89">
        <v>134</v>
      </c>
      <c r="G29" s="116" t="s">
        <v>53</v>
      </c>
    </row>
    <row r="30" ht="15.95" customHeight="1" spans="1:7">
      <c r="A30" s="93">
        <v>28</v>
      </c>
      <c r="B30" s="89" t="s">
        <v>396</v>
      </c>
      <c r="C30" s="89">
        <v>139</v>
      </c>
      <c r="D30" s="89"/>
      <c r="E30" s="116" t="s">
        <v>53</v>
      </c>
      <c r="F30" s="89">
        <v>139</v>
      </c>
      <c r="G30" s="116" t="s">
        <v>53</v>
      </c>
    </row>
    <row r="31" ht="15.95" customHeight="1" spans="1:7">
      <c r="A31" s="93">
        <v>29</v>
      </c>
      <c r="B31" s="89" t="s">
        <v>397</v>
      </c>
      <c r="C31" s="89">
        <v>139</v>
      </c>
      <c r="D31" s="89"/>
      <c r="E31" s="116" t="s">
        <v>53</v>
      </c>
      <c r="F31" s="89">
        <v>139</v>
      </c>
      <c r="G31" s="116" t="s">
        <v>53</v>
      </c>
    </row>
    <row r="32" ht="15.95" customHeight="1" spans="1:7">
      <c r="A32" s="93">
        <v>30</v>
      </c>
      <c r="B32" s="89" t="s">
        <v>398</v>
      </c>
      <c r="C32" s="89">
        <v>139</v>
      </c>
      <c r="D32" s="89"/>
      <c r="E32" s="116" t="s">
        <v>53</v>
      </c>
      <c r="F32" s="89">
        <v>139</v>
      </c>
      <c r="G32" s="116" t="s">
        <v>53</v>
      </c>
    </row>
    <row r="33" ht="15.95" customHeight="1" spans="1:7">
      <c r="A33" s="93">
        <v>31</v>
      </c>
      <c r="B33" s="89" t="s">
        <v>399</v>
      </c>
      <c r="C33" s="89">
        <v>139</v>
      </c>
      <c r="D33" s="89"/>
      <c r="E33" s="116" t="s">
        <v>53</v>
      </c>
      <c r="F33" s="89">
        <v>139</v>
      </c>
      <c r="G33" s="116" t="s">
        <v>53</v>
      </c>
    </row>
    <row r="34" ht="15.95" customHeight="1" spans="1:7">
      <c r="A34" s="93">
        <v>32</v>
      </c>
      <c r="B34" s="89" t="s">
        <v>400</v>
      </c>
      <c r="C34" s="89">
        <v>70</v>
      </c>
      <c r="D34" s="89"/>
      <c r="E34" s="116" t="s">
        <v>53</v>
      </c>
      <c r="F34" s="89">
        <v>70</v>
      </c>
      <c r="G34" s="116" t="s">
        <v>53</v>
      </c>
    </row>
    <row r="35" ht="15.95" customHeight="1" spans="1:7">
      <c r="A35" s="93">
        <v>33</v>
      </c>
      <c r="B35" s="89" t="s">
        <v>401</v>
      </c>
      <c r="C35" s="89">
        <v>139</v>
      </c>
      <c r="D35" s="89"/>
      <c r="E35" s="116" t="s">
        <v>53</v>
      </c>
      <c r="F35" s="89">
        <v>139</v>
      </c>
      <c r="G35" s="116" t="s">
        <v>53</v>
      </c>
    </row>
    <row r="36" ht="15.95" customHeight="1" spans="1:7">
      <c r="A36" s="93">
        <v>34</v>
      </c>
      <c r="B36" s="89" t="s">
        <v>402</v>
      </c>
      <c r="C36" s="89">
        <v>139</v>
      </c>
      <c r="D36" s="89"/>
      <c r="E36" s="116" t="s">
        <v>53</v>
      </c>
      <c r="F36" s="89">
        <v>139</v>
      </c>
      <c r="G36" s="116" t="s">
        <v>53</v>
      </c>
    </row>
    <row r="37" ht="15.95" customHeight="1" spans="1:7">
      <c r="A37" s="93">
        <v>35</v>
      </c>
      <c r="B37" s="89" t="s">
        <v>403</v>
      </c>
      <c r="C37" s="89">
        <v>139</v>
      </c>
      <c r="D37" s="89"/>
      <c r="E37" s="116" t="s">
        <v>53</v>
      </c>
      <c r="F37" s="89">
        <v>139</v>
      </c>
      <c r="G37" s="116" t="s">
        <v>17</v>
      </c>
    </row>
    <row r="38" ht="15.95" customHeight="1" spans="1:7">
      <c r="A38" s="93">
        <v>36</v>
      </c>
      <c r="B38" s="89" t="s">
        <v>404</v>
      </c>
      <c r="C38" s="89">
        <v>69.5</v>
      </c>
      <c r="D38" s="89"/>
      <c r="E38" s="116" t="s">
        <v>53</v>
      </c>
      <c r="F38" s="89">
        <v>69.5</v>
      </c>
      <c r="G38" s="89" t="s">
        <v>53</v>
      </c>
    </row>
    <row r="39" ht="15.95" customHeight="1" spans="1:7">
      <c r="A39" s="93">
        <v>37</v>
      </c>
      <c r="B39" s="89" t="s">
        <v>405</v>
      </c>
      <c r="C39" s="89">
        <v>69.5</v>
      </c>
      <c r="D39" s="89"/>
      <c r="E39" s="116" t="s">
        <v>53</v>
      </c>
      <c r="F39" s="89">
        <v>69.5</v>
      </c>
      <c r="G39" s="89" t="s">
        <v>53</v>
      </c>
    </row>
    <row r="40" ht="15.95" customHeight="1" spans="1:7">
      <c r="A40" s="93">
        <v>38</v>
      </c>
      <c r="B40" s="89" t="s">
        <v>406</v>
      </c>
      <c r="C40" s="89">
        <v>139</v>
      </c>
      <c r="D40" s="89"/>
      <c r="E40" s="116" t="s">
        <v>53</v>
      </c>
      <c r="F40" s="89">
        <v>139</v>
      </c>
      <c r="G40" s="89" t="s">
        <v>53</v>
      </c>
    </row>
    <row r="41" ht="15.95" customHeight="1" spans="1:7">
      <c r="A41" s="93">
        <v>39</v>
      </c>
      <c r="B41" s="89" t="s">
        <v>407</v>
      </c>
      <c r="C41" s="89">
        <v>134</v>
      </c>
      <c r="D41" s="89"/>
      <c r="E41" s="116" t="s">
        <v>53</v>
      </c>
      <c r="F41" s="89">
        <v>134</v>
      </c>
      <c r="G41" s="89" t="s">
        <v>53</v>
      </c>
    </row>
    <row r="42" ht="15.95" customHeight="1" spans="1:7">
      <c r="A42" s="93">
        <v>40</v>
      </c>
      <c r="B42" s="89" t="s">
        <v>408</v>
      </c>
      <c r="C42" s="89">
        <v>69.5</v>
      </c>
      <c r="D42" s="89"/>
      <c r="E42" s="116" t="s">
        <v>53</v>
      </c>
      <c r="F42" s="89">
        <v>69.5</v>
      </c>
      <c r="G42" s="89" t="s">
        <v>53</v>
      </c>
    </row>
    <row r="43" ht="15.95" customHeight="1" spans="1:7">
      <c r="A43" s="93">
        <v>41</v>
      </c>
      <c r="B43" s="89" t="s">
        <v>409</v>
      </c>
      <c r="C43" s="89">
        <v>69.5</v>
      </c>
      <c r="D43" s="89"/>
      <c r="E43" s="116" t="s">
        <v>53</v>
      </c>
      <c r="F43" s="89">
        <v>69.5</v>
      </c>
      <c r="G43" s="89" t="s">
        <v>53</v>
      </c>
    </row>
    <row r="44" ht="15.95" customHeight="1" spans="1:7">
      <c r="A44" s="93">
        <v>42</v>
      </c>
      <c r="B44" s="89" t="s">
        <v>410</v>
      </c>
      <c r="C44" s="89">
        <v>72</v>
      </c>
      <c r="D44" s="89"/>
      <c r="E44" s="116" t="s">
        <v>53</v>
      </c>
      <c r="F44" s="89">
        <v>72</v>
      </c>
      <c r="G44" s="89" t="s">
        <v>53</v>
      </c>
    </row>
    <row r="45" ht="15.95" customHeight="1" spans="1:7">
      <c r="A45" s="93">
        <v>43</v>
      </c>
      <c r="B45" s="89" t="s">
        <v>411</v>
      </c>
      <c r="C45" s="89">
        <v>102</v>
      </c>
      <c r="D45" s="89"/>
      <c r="E45" s="116" t="s">
        <v>53</v>
      </c>
      <c r="F45" s="89">
        <v>102</v>
      </c>
      <c r="G45" s="89" t="s">
        <v>53</v>
      </c>
    </row>
    <row r="46" ht="15.95" customHeight="1" spans="1:7">
      <c r="A46" s="93">
        <v>44</v>
      </c>
      <c r="B46" s="89" t="s">
        <v>412</v>
      </c>
      <c r="C46" s="89">
        <v>139</v>
      </c>
      <c r="D46" s="89"/>
      <c r="E46" s="116" t="s">
        <v>53</v>
      </c>
      <c r="F46" s="89">
        <v>139</v>
      </c>
      <c r="G46" s="89" t="s">
        <v>53</v>
      </c>
    </row>
    <row r="47" ht="15.95" customHeight="1" spans="1:7">
      <c r="A47" s="93">
        <v>45</v>
      </c>
      <c r="B47" s="89" t="s">
        <v>413</v>
      </c>
      <c r="C47" s="89">
        <v>134</v>
      </c>
      <c r="D47" s="89"/>
      <c r="E47" s="116" t="s">
        <v>53</v>
      </c>
      <c r="F47" s="89">
        <v>134</v>
      </c>
      <c r="G47" s="89" t="s">
        <v>53</v>
      </c>
    </row>
    <row r="48" ht="15.95" customHeight="1" spans="1:7">
      <c r="A48" s="93">
        <v>46</v>
      </c>
      <c r="B48" s="89" t="s">
        <v>414</v>
      </c>
      <c r="C48" s="89">
        <v>139</v>
      </c>
      <c r="D48" s="89"/>
      <c r="E48" s="116" t="s">
        <v>53</v>
      </c>
      <c r="F48" s="89">
        <v>139</v>
      </c>
      <c r="G48" s="89" t="s">
        <v>53</v>
      </c>
    </row>
    <row r="49" ht="15.95" customHeight="1" spans="1:7">
      <c r="A49" s="93">
        <v>47</v>
      </c>
      <c r="B49" s="89" t="s">
        <v>415</v>
      </c>
      <c r="C49" s="89">
        <v>139</v>
      </c>
      <c r="D49" s="89"/>
      <c r="E49" s="116" t="s">
        <v>53</v>
      </c>
      <c r="F49" s="89">
        <v>139</v>
      </c>
      <c r="G49" s="89" t="s">
        <v>53</v>
      </c>
    </row>
    <row r="50" ht="15.95" customHeight="1" spans="1:7">
      <c r="A50" s="93">
        <v>48</v>
      </c>
      <c r="B50" s="89" t="s">
        <v>416</v>
      </c>
      <c r="C50" s="89">
        <v>139</v>
      </c>
      <c r="D50" s="89"/>
      <c r="E50" s="116" t="s">
        <v>53</v>
      </c>
      <c r="F50" s="89">
        <v>139</v>
      </c>
      <c r="G50" s="89" t="s">
        <v>53</v>
      </c>
    </row>
    <row r="51" ht="15.95" customHeight="1" spans="1:7">
      <c r="A51" s="93">
        <v>49</v>
      </c>
      <c r="B51" s="89" t="s">
        <v>417</v>
      </c>
      <c r="C51" s="89">
        <v>50</v>
      </c>
      <c r="D51" s="89"/>
      <c r="E51" s="89" t="s">
        <v>53</v>
      </c>
      <c r="F51" s="89"/>
      <c r="G51" s="89" t="s">
        <v>53</v>
      </c>
    </row>
    <row r="52" ht="15.95" customHeight="1" spans="1:7">
      <c r="A52" s="93">
        <v>50</v>
      </c>
      <c r="B52" s="89" t="s">
        <v>418</v>
      </c>
      <c r="C52" s="89">
        <v>120</v>
      </c>
      <c r="D52" s="89"/>
      <c r="E52" s="89" t="s">
        <v>53</v>
      </c>
      <c r="F52" s="89"/>
      <c r="G52" s="89" t="s">
        <v>53</v>
      </c>
    </row>
    <row r="53" ht="15.95" customHeight="1" spans="1:7">
      <c r="A53" s="93">
        <v>51</v>
      </c>
      <c r="B53" s="89" t="s">
        <v>419</v>
      </c>
      <c r="C53" s="89">
        <v>70</v>
      </c>
      <c r="D53" s="89">
        <v>70</v>
      </c>
      <c r="E53" s="116" t="s">
        <v>53</v>
      </c>
      <c r="F53" s="118"/>
      <c r="G53" s="118"/>
    </row>
    <row r="54" ht="15.95" customHeight="1" spans="1:7">
      <c r="A54" s="93">
        <v>52</v>
      </c>
      <c r="B54" s="89" t="s">
        <v>420</v>
      </c>
      <c r="C54" s="89">
        <v>67</v>
      </c>
      <c r="D54" s="89">
        <v>67</v>
      </c>
      <c r="E54" s="116" t="s">
        <v>53</v>
      </c>
      <c r="F54" s="118"/>
      <c r="G54" s="118"/>
    </row>
    <row r="55" ht="15.95" customHeight="1" spans="1:7">
      <c r="A55" s="93">
        <v>53</v>
      </c>
      <c r="B55" s="89" t="s">
        <v>421</v>
      </c>
      <c r="C55" s="89">
        <v>67</v>
      </c>
      <c r="D55" s="89">
        <v>67</v>
      </c>
      <c r="E55" s="116" t="s">
        <v>53</v>
      </c>
      <c r="F55" s="118"/>
      <c r="G55" s="118"/>
    </row>
    <row r="56" ht="15.95" customHeight="1" spans="1:7">
      <c r="A56" s="119" t="s">
        <v>38</v>
      </c>
      <c r="B56" s="97"/>
      <c r="C56" s="120">
        <f>SUM(C3:C55)</f>
        <v>6221</v>
      </c>
      <c r="D56" s="120">
        <f>SUM(D3:D52)</f>
        <v>0</v>
      </c>
      <c r="E56" s="120"/>
      <c r="F56" s="120">
        <f>SUM(F3:F52)</f>
        <v>5847</v>
      </c>
      <c r="G56" s="121"/>
    </row>
    <row r="60" spans="5:5">
      <c r="E60" s="122"/>
    </row>
  </sheetData>
  <autoFilter ref="A1:G56">
    <extLst/>
  </autoFilter>
  <mergeCells count="2">
    <mergeCell ref="A1:G1"/>
    <mergeCell ref="A56:B56"/>
  </mergeCells>
  <pageMargins left="0.748031496062992" right="0.748031496062992" top="0.984251968503937" bottom="0.984251968503937" header="0.511811023622047" footer="0.511811023622047"/>
  <pageSetup paperSize="8" orientation="landscape" horizontalDpi="600" vertic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"/>
  <sheetViews>
    <sheetView zoomScaleSheetLayoutView="60" workbookViewId="0">
      <pane ySplit="2" topLeftCell="A3" activePane="bottomLeft" state="frozen"/>
      <selection/>
      <selection pane="bottomLeft" activeCell="J70" sqref="J70"/>
    </sheetView>
  </sheetViews>
  <sheetFormatPr defaultColWidth="8.75" defaultRowHeight="24.95" customHeight="1" outlineLevelCol="6"/>
  <cols>
    <col min="1" max="1" width="5.75" style="98" customWidth="1"/>
    <col min="2" max="2" width="9" style="98"/>
    <col min="3" max="3" width="10.875" style="98" customWidth="1"/>
    <col min="4" max="4" width="10.375" style="98" customWidth="1"/>
    <col min="5" max="5" width="10.375" style="98" hidden="1" customWidth="1"/>
    <col min="6" max="6" width="10.625" style="98" customWidth="1"/>
    <col min="7" max="7" width="9.5" style="98" customWidth="1"/>
    <col min="8" max="19" width="9" style="98"/>
    <col min="20" max="16384" width="8.75" style="98"/>
  </cols>
  <sheetData>
    <row r="1" customHeight="1" spans="1:7">
      <c r="A1" s="99" t="s">
        <v>422</v>
      </c>
      <c r="B1" s="100"/>
      <c r="C1" s="100"/>
      <c r="D1" s="100"/>
      <c r="E1" s="100"/>
      <c r="F1" s="100"/>
      <c r="G1" s="100"/>
    </row>
    <row r="2" ht="77.25" customHeight="1" spans="1:7">
      <c r="A2" s="101" t="s">
        <v>41</v>
      </c>
      <c r="B2" s="102" t="s">
        <v>48</v>
      </c>
      <c r="C2" s="103" t="s">
        <v>49</v>
      </c>
      <c r="D2" s="103" t="s">
        <v>50</v>
      </c>
      <c r="E2" s="103"/>
      <c r="F2" s="103" t="s">
        <v>51</v>
      </c>
      <c r="G2" s="103" t="s">
        <v>50</v>
      </c>
    </row>
    <row r="3" ht="18" customHeight="1" spans="1:7">
      <c r="A3" s="104">
        <v>1</v>
      </c>
      <c r="B3" s="105" t="s">
        <v>423</v>
      </c>
      <c r="C3" s="106">
        <v>125</v>
      </c>
      <c r="D3" s="106" t="s">
        <v>53</v>
      </c>
      <c r="E3" s="106" t="e">
        <f>C3*#REF!</f>
        <v>#REF!</v>
      </c>
      <c r="F3" s="107">
        <v>100</v>
      </c>
      <c r="G3" s="106" t="s">
        <v>53</v>
      </c>
    </row>
    <row r="4" ht="18" customHeight="1" spans="1:7">
      <c r="A4" s="104">
        <v>2</v>
      </c>
      <c r="B4" s="105" t="s">
        <v>424</v>
      </c>
      <c r="C4" s="106">
        <v>125</v>
      </c>
      <c r="D4" s="106" t="s">
        <v>53</v>
      </c>
      <c r="E4" s="106" t="e">
        <f>C4*#REF!</f>
        <v>#REF!</v>
      </c>
      <c r="F4" s="107">
        <v>100</v>
      </c>
      <c r="G4" s="106" t="s">
        <v>53</v>
      </c>
    </row>
    <row r="5" ht="18" customHeight="1" spans="1:7">
      <c r="A5" s="104">
        <v>3</v>
      </c>
      <c r="B5" s="105" t="s">
        <v>425</v>
      </c>
      <c r="C5" s="106">
        <v>125</v>
      </c>
      <c r="D5" s="106" t="s">
        <v>53</v>
      </c>
      <c r="E5" s="106" t="e">
        <f>C5*#REF!</f>
        <v>#REF!</v>
      </c>
      <c r="F5" s="107">
        <v>100</v>
      </c>
      <c r="G5" s="106" t="s">
        <v>53</v>
      </c>
    </row>
    <row r="6" ht="18" customHeight="1" spans="1:7">
      <c r="A6" s="104">
        <v>4</v>
      </c>
      <c r="B6" s="105" t="s">
        <v>426</v>
      </c>
      <c r="C6" s="106">
        <v>125</v>
      </c>
      <c r="D6" s="106" t="s">
        <v>53</v>
      </c>
      <c r="E6" s="106" t="e">
        <f>C6*#REF!</f>
        <v>#REF!</v>
      </c>
      <c r="F6" s="107">
        <v>100</v>
      </c>
      <c r="G6" s="106" t="s">
        <v>17</v>
      </c>
    </row>
    <row r="7" ht="18" customHeight="1" spans="1:7">
      <c r="A7" s="104">
        <v>5</v>
      </c>
      <c r="B7" s="105" t="s">
        <v>427</v>
      </c>
      <c r="C7" s="106">
        <v>125</v>
      </c>
      <c r="D7" s="106" t="s">
        <v>53</v>
      </c>
      <c r="E7" s="106" t="e">
        <f>C7*#REF!</f>
        <v>#REF!</v>
      </c>
      <c r="F7" s="107">
        <v>100</v>
      </c>
      <c r="G7" s="106" t="s">
        <v>53</v>
      </c>
    </row>
    <row r="8" ht="18" customHeight="1" spans="1:7">
      <c r="A8" s="104">
        <v>6</v>
      </c>
      <c r="B8" s="105" t="s">
        <v>428</v>
      </c>
      <c r="C8" s="106">
        <v>125</v>
      </c>
      <c r="D8" s="106" t="s">
        <v>53</v>
      </c>
      <c r="E8" s="106" t="e">
        <f>C8*#REF!</f>
        <v>#REF!</v>
      </c>
      <c r="F8" s="107">
        <v>100</v>
      </c>
      <c r="G8" s="106" t="s">
        <v>53</v>
      </c>
    </row>
    <row r="9" ht="18" customHeight="1" spans="1:7">
      <c r="A9" s="104">
        <v>7</v>
      </c>
      <c r="B9" s="105" t="s">
        <v>429</v>
      </c>
      <c r="C9" s="106">
        <v>62.5</v>
      </c>
      <c r="D9" s="106" t="s">
        <v>53</v>
      </c>
      <c r="E9" s="106" t="e">
        <f>C9*#REF!</f>
        <v>#REF!</v>
      </c>
      <c r="F9" s="107">
        <v>100</v>
      </c>
      <c r="G9" s="106" t="s">
        <v>53</v>
      </c>
    </row>
    <row r="10" ht="18" customHeight="1" spans="1:7">
      <c r="A10" s="104">
        <v>8</v>
      </c>
      <c r="B10" s="105" t="s">
        <v>430</v>
      </c>
      <c r="C10" s="106">
        <v>125</v>
      </c>
      <c r="D10" s="106" t="s">
        <v>53</v>
      </c>
      <c r="E10" s="106" t="e">
        <f>C10*#REF!</f>
        <v>#REF!</v>
      </c>
      <c r="F10" s="107">
        <v>100</v>
      </c>
      <c r="G10" s="106" t="s">
        <v>53</v>
      </c>
    </row>
    <row r="11" ht="18" customHeight="1" spans="1:7">
      <c r="A11" s="104">
        <v>9</v>
      </c>
      <c r="B11" s="105" t="s">
        <v>431</v>
      </c>
      <c r="C11" s="106">
        <v>125</v>
      </c>
      <c r="D11" s="106" t="s">
        <v>53</v>
      </c>
      <c r="E11" s="106" t="e">
        <f>C11*#REF!</f>
        <v>#REF!</v>
      </c>
      <c r="F11" s="107">
        <v>100</v>
      </c>
      <c r="G11" s="106" t="s">
        <v>53</v>
      </c>
    </row>
    <row r="12" ht="18" customHeight="1" spans="1:7">
      <c r="A12" s="104">
        <v>10</v>
      </c>
      <c r="B12" s="105" t="s">
        <v>432</v>
      </c>
      <c r="C12" s="106">
        <v>125</v>
      </c>
      <c r="D12" s="106" t="s">
        <v>53</v>
      </c>
      <c r="E12" s="106" t="e">
        <f>C12*#REF!</f>
        <v>#REF!</v>
      </c>
      <c r="F12" s="107">
        <v>100</v>
      </c>
      <c r="G12" s="106" t="s">
        <v>53</v>
      </c>
    </row>
    <row r="13" ht="18" customHeight="1" spans="1:7">
      <c r="A13" s="104">
        <v>11</v>
      </c>
      <c r="B13" s="105" t="s">
        <v>433</v>
      </c>
      <c r="C13" s="106">
        <v>125</v>
      </c>
      <c r="D13" s="106" t="s">
        <v>53</v>
      </c>
      <c r="E13" s="106" t="e">
        <f>C13*#REF!</f>
        <v>#REF!</v>
      </c>
      <c r="F13" s="107">
        <v>100</v>
      </c>
      <c r="G13" s="106" t="s">
        <v>53</v>
      </c>
    </row>
    <row r="14" ht="18" customHeight="1" spans="1:7">
      <c r="A14" s="104">
        <v>12</v>
      </c>
      <c r="B14" s="105" t="s">
        <v>434</v>
      </c>
      <c r="C14" s="106">
        <v>125</v>
      </c>
      <c r="D14" s="106" t="s">
        <v>53</v>
      </c>
      <c r="E14" s="106" t="e">
        <f>C14*#REF!</f>
        <v>#REF!</v>
      </c>
      <c r="F14" s="107">
        <v>100</v>
      </c>
      <c r="G14" s="106" t="s">
        <v>53</v>
      </c>
    </row>
    <row r="15" ht="18" customHeight="1" spans="1:7">
      <c r="A15" s="104">
        <v>13</v>
      </c>
      <c r="B15" s="105" t="s">
        <v>435</v>
      </c>
      <c r="C15" s="106">
        <v>125</v>
      </c>
      <c r="D15" s="106" t="s">
        <v>53</v>
      </c>
      <c r="E15" s="106" t="e">
        <f>C15*#REF!</f>
        <v>#REF!</v>
      </c>
      <c r="F15" s="107">
        <v>100</v>
      </c>
      <c r="G15" s="106" t="s">
        <v>53</v>
      </c>
    </row>
    <row r="16" ht="18" customHeight="1" spans="1:7">
      <c r="A16" s="104">
        <v>14</v>
      </c>
      <c r="B16" s="105" t="s">
        <v>436</v>
      </c>
      <c r="C16" s="107">
        <v>89</v>
      </c>
      <c r="D16" s="106" t="s">
        <v>53</v>
      </c>
      <c r="E16" s="106" t="e">
        <f>C16*#REF!</f>
        <v>#REF!</v>
      </c>
      <c r="F16" s="107">
        <v>100</v>
      </c>
      <c r="G16" s="106" t="s">
        <v>53</v>
      </c>
    </row>
    <row r="17" ht="18" customHeight="1" spans="1:7">
      <c r="A17" s="104">
        <v>15</v>
      </c>
      <c r="B17" s="105" t="s">
        <v>437</v>
      </c>
      <c r="C17" s="107">
        <v>36</v>
      </c>
      <c r="D17" s="106" t="s">
        <v>75</v>
      </c>
      <c r="E17" s="106" t="e">
        <f>C17*#REF!</f>
        <v>#REF!</v>
      </c>
      <c r="F17" s="106"/>
      <c r="G17" s="106"/>
    </row>
    <row r="18" ht="18" customHeight="1" spans="1:7">
      <c r="A18" s="104">
        <v>16</v>
      </c>
      <c r="B18" s="105" t="s">
        <v>438</v>
      </c>
      <c r="C18" s="106">
        <v>45</v>
      </c>
      <c r="D18" s="106" t="s">
        <v>53</v>
      </c>
      <c r="E18" s="106" t="e">
        <f>C18*#REF!</f>
        <v>#REF!</v>
      </c>
      <c r="F18" s="106"/>
      <c r="G18" s="106"/>
    </row>
    <row r="19" ht="18" customHeight="1" spans="1:7">
      <c r="A19" s="104">
        <v>17</v>
      </c>
      <c r="B19" s="105" t="s">
        <v>439</v>
      </c>
      <c r="C19" s="106">
        <v>45</v>
      </c>
      <c r="D19" s="106" t="s">
        <v>53</v>
      </c>
      <c r="E19" s="106" t="e">
        <f>C19*#REF!</f>
        <v>#REF!</v>
      </c>
      <c r="F19" s="106"/>
      <c r="G19" s="106"/>
    </row>
    <row r="20" ht="18" customHeight="1" spans="1:7">
      <c r="A20" s="104">
        <v>18</v>
      </c>
      <c r="B20" s="105" t="s">
        <v>440</v>
      </c>
      <c r="C20" s="106">
        <v>45</v>
      </c>
      <c r="D20" s="106" t="s">
        <v>53</v>
      </c>
      <c r="E20" s="106" t="e">
        <f>C20*#REF!</f>
        <v>#REF!</v>
      </c>
      <c r="F20" s="106"/>
      <c r="G20" s="106"/>
    </row>
    <row r="21" ht="18" customHeight="1" spans="1:7">
      <c r="A21" s="104">
        <v>19</v>
      </c>
      <c r="B21" s="105" t="s">
        <v>441</v>
      </c>
      <c r="C21" s="106">
        <v>45</v>
      </c>
      <c r="D21" s="106" t="s">
        <v>53</v>
      </c>
      <c r="E21" s="106" t="e">
        <f>C21*#REF!</f>
        <v>#REF!</v>
      </c>
      <c r="F21" s="106"/>
      <c r="G21" s="106"/>
    </row>
    <row r="22" ht="18" customHeight="1" spans="1:7">
      <c r="A22" s="104">
        <v>20</v>
      </c>
      <c r="B22" s="105" t="s">
        <v>442</v>
      </c>
      <c r="C22" s="106">
        <v>45</v>
      </c>
      <c r="D22" s="106" t="s">
        <v>53</v>
      </c>
      <c r="E22" s="106" t="e">
        <f>C22*#REF!</f>
        <v>#REF!</v>
      </c>
      <c r="F22" s="106"/>
      <c r="G22" s="106"/>
    </row>
    <row r="23" ht="18" customHeight="1" spans="1:7">
      <c r="A23" s="104">
        <v>21</v>
      </c>
      <c r="B23" s="105" t="s">
        <v>443</v>
      </c>
      <c r="C23" s="106">
        <v>45</v>
      </c>
      <c r="D23" s="106" t="s">
        <v>53</v>
      </c>
      <c r="E23" s="106" t="e">
        <f>C23*#REF!</f>
        <v>#REF!</v>
      </c>
      <c r="F23" s="106"/>
      <c r="G23" s="106"/>
    </row>
    <row r="24" ht="18" customHeight="1" spans="1:7">
      <c r="A24" s="104">
        <v>22</v>
      </c>
      <c r="B24" s="105" t="s">
        <v>444</v>
      </c>
      <c r="C24" s="106">
        <v>45</v>
      </c>
      <c r="D24" s="106" t="s">
        <v>53</v>
      </c>
      <c r="E24" s="106" t="e">
        <f>C24*#REF!</f>
        <v>#REF!</v>
      </c>
      <c r="F24" s="106"/>
      <c r="G24" s="106"/>
    </row>
    <row r="25" ht="18" customHeight="1" spans="1:7">
      <c r="A25" s="104">
        <v>23</v>
      </c>
      <c r="B25" s="105" t="s">
        <v>445</v>
      </c>
      <c r="C25" s="106">
        <v>45</v>
      </c>
      <c r="D25" s="106" t="s">
        <v>53</v>
      </c>
      <c r="E25" s="106" t="e">
        <f>C25*#REF!</f>
        <v>#REF!</v>
      </c>
      <c r="F25" s="106"/>
      <c r="G25" s="106"/>
    </row>
    <row r="26" ht="18" customHeight="1" spans="1:7">
      <c r="A26" s="104">
        <v>24</v>
      </c>
      <c r="B26" s="105" t="s">
        <v>446</v>
      </c>
      <c r="C26" s="106">
        <v>45</v>
      </c>
      <c r="D26" s="106" t="s">
        <v>53</v>
      </c>
      <c r="E26" s="106" t="e">
        <f>C26*#REF!</f>
        <v>#REF!</v>
      </c>
      <c r="F26" s="106"/>
      <c r="G26" s="106"/>
    </row>
    <row r="27" ht="18" customHeight="1" spans="1:7">
      <c r="A27" s="104">
        <v>25</v>
      </c>
      <c r="B27" s="105" t="s">
        <v>447</v>
      </c>
      <c r="C27" s="106">
        <v>45</v>
      </c>
      <c r="D27" s="106" t="s">
        <v>53</v>
      </c>
      <c r="E27" s="106" t="e">
        <f>C27*#REF!</f>
        <v>#REF!</v>
      </c>
      <c r="F27" s="106"/>
      <c r="G27" s="106"/>
    </row>
    <row r="28" ht="18" customHeight="1" spans="1:7">
      <c r="A28" s="104">
        <v>26</v>
      </c>
      <c r="B28" s="105" t="s">
        <v>448</v>
      </c>
      <c r="C28" s="106">
        <v>45</v>
      </c>
      <c r="D28" s="106" t="s">
        <v>53</v>
      </c>
      <c r="E28" s="106" t="e">
        <f>C28*#REF!</f>
        <v>#REF!</v>
      </c>
      <c r="F28" s="106"/>
      <c r="G28" s="106"/>
    </row>
    <row r="29" ht="18" customHeight="1" spans="1:7">
      <c r="A29" s="104">
        <v>27</v>
      </c>
      <c r="B29" s="105" t="s">
        <v>449</v>
      </c>
      <c r="C29" s="106">
        <v>45</v>
      </c>
      <c r="D29" s="106" t="s">
        <v>53</v>
      </c>
      <c r="E29" s="106" t="e">
        <f>C29*#REF!</f>
        <v>#REF!</v>
      </c>
      <c r="F29" s="106"/>
      <c r="G29" s="106"/>
    </row>
    <row r="30" ht="18" customHeight="1" spans="1:7">
      <c r="A30" s="104">
        <v>28</v>
      </c>
      <c r="B30" s="105" t="s">
        <v>450</v>
      </c>
      <c r="C30" s="106">
        <v>45</v>
      </c>
      <c r="D30" s="106" t="s">
        <v>53</v>
      </c>
      <c r="E30" s="106" t="e">
        <f>C30*#REF!</f>
        <v>#REF!</v>
      </c>
      <c r="F30" s="106"/>
      <c r="G30" s="106"/>
    </row>
    <row r="31" ht="18" customHeight="1" spans="1:7">
      <c r="A31" s="104">
        <v>29</v>
      </c>
      <c r="B31" s="105" t="s">
        <v>451</v>
      </c>
      <c r="C31" s="106">
        <v>45</v>
      </c>
      <c r="D31" s="106" t="s">
        <v>53</v>
      </c>
      <c r="E31" s="106" t="e">
        <f>C31*#REF!</f>
        <v>#REF!</v>
      </c>
      <c r="F31" s="106"/>
      <c r="G31" s="106"/>
    </row>
    <row r="32" ht="18" customHeight="1" spans="1:7">
      <c r="A32" s="104">
        <v>30</v>
      </c>
      <c r="B32" s="105" t="s">
        <v>452</v>
      </c>
      <c r="C32" s="106">
        <v>45</v>
      </c>
      <c r="D32" s="106" t="s">
        <v>53</v>
      </c>
      <c r="E32" s="106" t="e">
        <f>C32*#REF!</f>
        <v>#REF!</v>
      </c>
      <c r="F32" s="106"/>
      <c r="G32" s="106"/>
    </row>
    <row r="33" ht="18" customHeight="1" spans="1:7">
      <c r="A33" s="104">
        <v>31</v>
      </c>
      <c r="B33" s="105" t="s">
        <v>453</v>
      </c>
      <c r="C33" s="106">
        <v>45</v>
      </c>
      <c r="D33" s="106" t="s">
        <v>53</v>
      </c>
      <c r="E33" s="106" t="e">
        <f>C33*#REF!</f>
        <v>#REF!</v>
      </c>
      <c r="F33" s="106"/>
      <c r="G33" s="106"/>
    </row>
    <row r="34" ht="18" customHeight="1" spans="1:7">
      <c r="A34" s="104">
        <v>32</v>
      </c>
      <c r="B34" s="105" t="s">
        <v>454</v>
      </c>
      <c r="C34" s="106">
        <v>45</v>
      </c>
      <c r="D34" s="106" t="s">
        <v>53</v>
      </c>
      <c r="E34" s="106" t="e">
        <f>C34*#REF!</f>
        <v>#REF!</v>
      </c>
      <c r="F34" s="106"/>
      <c r="G34" s="106"/>
    </row>
    <row r="35" ht="18" customHeight="1" spans="1:7">
      <c r="A35" s="104">
        <v>33</v>
      </c>
      <c r="B35" s="105" t="s">
        <v>455</v>
      </c>
      <c r="C35" s="106">
        <v>45</v>
      </c>
      <c r="D35" s="106" t="s">
        <v>53</v>
      </c>
      <c r="E35" s="106" t="e">
        <f>C35*#REF!</f>
        <v>#REF!</v>
      </c>
      <c r="F35" s="106"/>
      <c r="G35" s="106"/>
    </row>
    <row r="36" ht="18" customHeight="1" spans="1:7">
      <c r="A36" s="104">
        <v>34</v>
      </c>
      <c r="B36" s="105" t="s">
        <v>456</v>
      </c>
      <c r="C36" s="106">
        <v>45</v>
      </c>
      <c r="D36" s="106" t="s">
        <v>53</v>
      </c>
      <c r="E36" s="106" t="e">
        <f>C36*#REF!</f>
        <v>#REF!</v>
      </c>
      <c r="F36" s="106"/>
      <c r="G36" s="106"/>
    </row>
    <row r="37" ht="18" customHeight="1" spans="1:7">
      <c r="A37" s="104">
        <v>35</v>
      </c>
      <c r="B37" s="105" t="s">
        <v>457</v>
      </c>
      <c r="C37" s="106">
        <v>45</v>
      </c>
      <c r="D37" s="106" t="s">
        <v>53</v>
      </c>
      <c r="E37" s="106" t="e">
        <f>C37*#REF!</f>
        <v>#REF!</v>
      </c>
      <c r="F37" s="106"/>
      <c r="G37" s="106"/>
    </row>
    <row r="38" ht="18" customHeight="1" spans="1:7">
      <c r="A38" s="104">
        <v>36</v>
      </c>
      <c r="B38" s="105" t="s">
        <v>458</v>
      </c>
      <c r="C38" s="106">
        <v>45</v>
      </c>
      <c r="D38" s="106" t="s">
        <v>53</v>
      </c>
      <c r="E38" s="106" t="e">
        <f>C38*#REF!</f>
        <v>#REF!</v>
      </c>
      <c r="F38" s="106"/>
      <c r="G38" s="106"/>
    </row>
    <row r="39" ht="18" customHeight="1" spans="1:7">
      <c r="A39" s="104">
        <v>37</v>
      </c>
      <c r="B39" s="105" t="s">
        <v>459</v>
      </c>
      <c r="C39" s="106">
        <v>45</v>
      </c>
      <c r="D39" s="106" t="s">
        <v>53</v>
      </c>
      <c r="E39" s="106" t="e">
        <f>C39*#REF!</f>
        <v>#REF!</v>
      </c>
      <c r="F39" s="106"/>
      <c r="G39" s="106"/>
    </row>
    <row r="40" ht="18" customHeight="1" spans="1:7">
      <c r="A40" s="104">
        <v>38</v>
      </c>
      <c r="B40" s="105" t="s">
        <v>460</v>
      </c>
      <c r="C40" s="106">
        <v>45</v>
      </c>
      <c r="D40" s="106" t="s">
        <v>53</v>
      </c>
      <c r="E40" s="106" t="e">
        <f>C40*#REF!</f>
        <v>#REF!</v>
      </c>
      <c r="F40" s="106"/>
      <c r="G40" s="106"/>
    </row>
    <row r="41" ht="18" customHeight="1" spans="1:7">
      <c r="A41" s="104">
        <v>39</v>
      </c>
      <c r="B41" s="105" t="s">
        <v>461</v>
      </c>
      <c r="C41" s="106">
        <v>45</v>
      </c>
      <c r="D41" s="106" t="s">
        <v>53</v>
      </c>
      <c r="E41" s="106" t="e">
        <f>C41*#REF!</f>
        <v>#REF!</v>
      </c>
      <c r="F41" s="106"/>
      <c r="G41" s="106"/>
    </row>
    <row r="42" ht="18" customHeight="1" spans="1:7">
      <c r="A42" s="104">
        <v>40</v>
      </c>
      <c r="B42" s="105" t="s">
        <v>462</v>
      </c>
      <c r="C42" s="106">
        <v>45</v>
      </c>
      <c r="D42" s="106" t="s">
        <v>53</v>
      </c>
      <c r="E42" s="106" t="e">
        <f>C42*#REF!</f>
        <v>#REF!</v>
      </c>
      <c r="F42" s="106"/>
      <c r="G42" s="106"/>
    </row>
    <row r="43" ht="18" customHeight="1" spans="1:7">
      <c r="A43" s="104">
        <v>41</v>
      </c>
      <c r="B43" s="105" t="s">
        <v>463</v>
      </c>
      <c r="C43" s="106">
        <v>45</v>
      </c>
      <c r="D43" s="106" t="s">
        <v>53</v>
      </c>
      <c r="E43" s="106" t="e">
        <f>C43*#REF!</f>
        <v>#REF!</v>
      </c>
      <c r="F43" s="106"/>
      <c r="G43" s="106"/>
    </row>
    <row r="44" ht="18" customHeight="1" spans="1:7">
      <c r="A44" s="104">
        <v>42</v>
      </c>
      <c r="B44" s="105" t="s">
        <v>464</v>
      </c>
      <c r="C44" s="106">
        <v>45</v>
      </c>
      <c r="D44" s="106" t="s">
        <v>53</v>
      </c>
      <c r="E44" s="106" t="e">
        <f>C44*#REF!</f>
        <v>#REF!</v>
      </c>
      <c r="F44" s="106"/>
      <c r="G44" s="106"/>
    </row>
    <row r="45" ht="18" customHeight="1" spans="1:7">
      <c r="A45" s="104">
        <v>43</v>
      </c>
      <c r="B45" s="105" t="s">
        <v>465</v>
      </c>
      <c r="C45" s="106">
        <v>45</v>
      </c>
      <c r="D45" s="106" t="s">
        <v>53</v>
      </c>
      <c r="E45" s="106" t="e">
        <f>C45*#REF!</f>
        <v>#REF!</v>
      </c>
      <c r="F45" s="106"/>
      <c r="G45" s="106"/>
    </row>
    <row r="46" ht="18" customHeight="1" spans="1:7">
      <c r="A46" s="104">
        <v>44</v>
      </c>
      <c r="B46" s="105" t="s">
        <v>466</v>
      </c>
      <c r="C46" s="106">
        <v>45</v>
      </c>
      <c r="D46" s="106" t="s">
        <v>53</v>
      </c>
      <c r="E46" s="106" t="e">
        <f>C46*#REF!</f>
        <v>#REF!</v>
      </c>
      <c r="F46" s="106"/>
      <c r="G46" s="106"/>
    </row>
    <row r="47" ht="18" customHeight="1" spans="1:7">
      <c r="A47" s="104">
        <v>45</v>
      </c>
      <c r="B47" s="105" t="s">
        <v>467</v>
      </c>
      <c r="C47" s="106">
        <v>45</v>
      </c>
      <c r="D47" s="106" t="s">
        <v>53</v>
      </c>
      <c r="E47" s="106" t="e">
        <f>C47*#REF!</f>
        <v>#REF!</v>
      </c>
      <c r="F47" s="106"/>
      <c r="G47" s="106"/>
    </row>
    <row r="48" ht="18" customHeight="1" spans="1:7">
      <c r="A48" s="104">
        <v>46</v>
      </c>
      <c r="B48" s="105" t="s">
        <v>468</v>
      </c>
      <c r="C48" s="106">
        <v>45</v>
      </c>
      <c r="D48" s="106" t="s">
        <v>53</v>
      </c>
      <c r="E48" s="106" t="e">
        <f>C48*#REF!</f>
        <v>#REF!</v>
      </c>
      <c r="F48" s="106"/>
      <c r="G48" s="106"/>
    </row>
    <row r="49" ht="18" customHeight="1" spans="1:7">
      <c r="A49" s="104">
        <v>47</v>
      </c>
      <c r="B49" s="105" t="s">
        <v>469</v>
      </c>
      <c r="C49" s="106">
        <v>45</v>
      </c>
      <c r="D49" s="106" t="s">
        <v>53</v>
      </c>
      <c r="E49" s="106" t="e">
        <f>C49*#REF!</f>
        <v>#REF!</v>
      </c>
      <c r="F49" s="106"/>
      <c r="G49" s="106"/>
    </row>
    <row r="50" ht="18" customHeight="1" spans="1:7">
      <c r="A50" s="104">
        <v>48</v>
      </c>
      <c r="B50" s="105" t="s">
        <v>470</v>
      </c>
      <c r="C50" s="106">
        <v>45</v>
      </c>
      <c r="D50" s="106" t="s">
        <v>53</v>
      </c>
      <c r="E50" s="106" t="e">
        <f>C50*#REF!</f>
        <v>#REF!</v>
      </c>
      <c r="F50" s="106"/>
      <c r="G50" s="106"/>
    </row>
    <row r="51" ht="18" customHeight="1" spans="1:7">
      <c r="A51" s="104">
        <v>49</v>
      </c>
      <c r="B51" s="105" t="s">
        <v>471</v>
      </c>
      <c r="C51" s="106">
        <v>45</v>
      </c>
      <c r="D51" s="106" t="s">
        <v>53</v>
      </c>
      <c r="E51" s="106" t="e">
        <f>C51*#REF!</f>
        <v>#REF!</v>
      </c>
      <c r="F51" s="106"/>
      <c r="G51" s="106"/>
    </row>
    <row r="52" ht="18" customHeight="1" spans="1:7">
      <c r="A52" s="104">
        <v>50</v>
      </c>
      <c r="B52" s="105" t="s">
        <v>472</v>
      </c>
      <c r="C52" s="106">
        <v>45</v>
      </c>
      <c r="D52" s="106" t="s">
        <v>53</v>
      </c>
      <c r="E52" s="106" t="e">
        <f>C52*#REF!</f>
        <v>#REF!</v>
      </c>
      <c r="F52" s="106"/>
      <c r="G52" s="106"/>
    </row>
    <row r="53" ht="18" customHeight="1" spans="1:7">
      <c r="A53" s="104">
        <v>51</v>
      </c>
      <c r="B53" s="105" t="s">
        <v>473</v>
      </c>
      <c r="C53" s="106">
        <v>45</v>
      </c>
      <c r="D53" s="106" t="s">
        <v>53</v>
      </c>
      <c r="E53" s="106" t="e">
        <f>C53*#REF!</f>
        <v>#REF!</v>
      </c>
      <c r="F53" s="106"/>
      <c r="G53" s="106"/>
    </row>
    <row r="54" ht="18" customHeight="1" spans="1:7">
      <c r="A54" s="104">
        <v>52</v>
      </c>
      <c r="B54" s="105" t="s">
        <v>474</v>
      </c>
      <c r="C54" s="106">
        <v>45</v>
      </c>
      <c r="D54" s="106" t="s">
        <v>53</v>
      </c>
      <c r="E54" s="106" t="e">
        <f>C54*#REF!</f>
        <v>#REF!</v>
      </c>
      <c r="F54" s="106"/>
      <c r="G54" s="106"/>
    </row>
    <row r="55" ht="18" customHeight="1" spans="1:7">
      <c r="A55" s="104">
        <v>53</v>
      </c>
      <c r="B55" s="105" t="s">
        <v>475</v>
      </c>
      <c r="C55" s="106">
        <v>45</v>
      </c>
      <c r="D55" s="106" t="s">
        <v>53</v>
      </c>
      <c r="E55" s="106" t="e">
        <f>C55*#REF!</f>
        <v>#REF!</v>
      </c>
      <c r="F55" s="106"/>
      <c r="G55" s="106"/>
    </row>
    <row r="56" ht="18" customHeight="1" spans="1:7">
      <c r="A56" s="104">
        <v>54</v>
      </c>
      <c r="B56" s="105" t="s">
        <v>476</v>
      </c>
      <c r="C56" s="106">
        <v>45</v>
      </c>
      <c r="D56" s="106" t="s">
        <v>53</v>
      </c>
      <c r="E56" s="106" t="e">
        <f>C56*#REF!</f>
        <v>#REF!</v>
      </c>
      <c r="F56" s="106"/>
      <c r="G56" s="106"/>
    </row>
    <row r="57" ht="18" customHeight="1" spans="1:7">
      <c r="A57" s="104">
        <v>55</v>
      </c>
      <c r="B57" s="105" t="s">
        <v>477</v>
      </c>
      <c r="C57" s="106">
        <v>45</v>
      </c>
      <c r="D57" s="106" t="s">
        <v>53</v>
      </c>
      <c r="E57" s="106" t="e">
        <f>C57*#REF!</f>
        <v>#REF!</v>
      </c>
      <c r="F57" s="106"/>
      <c r="G57" s="106"/>
    </row>
    <row r="58" ht="18" customHeight="1" spans="1:7">
      <c r="A58" s="104">
        <v>56</v>
      </c>
      <c r="B58" s="105" t="s">
        <v>478</v>
      </c>
      <c r="C58" s="106">
        <v>45</v>
      </c>
      <c r="D58" s="106" t="s">
        <v>53</v>
      </c>
      <c r="E58" s="106" t="e">
        <f>C58*#REF!</f>
        <v>#REF!</v>
      </c>
      <c r="F58" s="106"/>
      <c r="G58" s="106"/>
    </row>
    <row r="59" ht="18" customHeight="1" spans="1:7">
      <c r="A59" s="104">
        <v>57</v>
      </c>
      <c r="B59" s="105" t="s">
        <v>479</v>
      </c>
      <c r="C59" s="106">
        <v>45</v>
      </c>
      <c r="D59" s="106" t="s">
        <v>53</v>
      </c>
      <c r="E59" s="106" t="e">
        <f>C59*#REF!</f>
        <v>#REF!</v>
      </c>
      <c r="F59" s="106"/>
      <c r="G59" s="106"/>
    </row>
    <row r="60" ht="18" customHeight="1" spans="1:7">
      <c r="A60" s="104">
        <v>58</v>
      </c>
      <c r="B60" s="105" t="s">
        <v>480</v>
      </c>
      <c r="C60" s="106">
        <v>45</v>
      </c>
      <c r="D60" s="106" t="s">
        <v>53</v>
      </c>
      <c r="E60" s="106" t="e">
        <f>C60*#REF!</f>
        <v>#REF!</v>
      </c>
      <c r="F60" s="106"/>
      <c r="G60" s="106"/>
    </row>
    <row r="61" ht="18" customHeight="1" spans="1:7">
      <c r="A61" s="104">
        <v>59</v>
      </c>
      <c r="B61" s="105" t="s">
        <v>481</v>
      </c>
      <c r="C61" s="106">
        <v>45</v>
      </c>
      <c r="D61" s="106" t="s">
        <v>53</v>
      </c>
      <c r="E61" s="106" t="e">
        <f>C61*#REF!</f>
        <v>#REF!</v>
      </c>
      <c r="F61" s="106"/>
      <c r="G61" s="106"/>
    </row>
    <row r="62" ht="18" customHeight="1" spans="1:7">
      <c r="A62" s="104">
        <v>60</v>
      </c>
      <c r="B62" s="105" t="s">
        <v>482</v>
      </c>
      <c r="C62" s="106">
        <v>45</v>
      </c>
      <c r="D62" s="106" t="s">
        <v>53</v>
      </c>
      <c r="E62" s="106" t="e">
        <f>C62*#REF!</f>
        <v>#REF!</v>
      </c>
      <c r="F62" s="106"/>
      <c r="G62" s="106"/>
    </row>
    <row r="63" ht="18" customHeight="1" spans="1:7">
      <c r="A63" s="104">
        <v>61</v>
      </c>
      <c r="B63" s="105" t="s">
        <v>483</v>
      </c>
      <c r="C63" s="106">
        <v>45</v>
      </c>
      <c r="D63" s="106" t="s">
        <v>53</v>
      </c>
      <c r="E63" s="106" t="e">
        <f>C63*#REF!</f>
        <v>#REF!</v>
      </c>
      <c r="F63" s="106"/>
      <c r="G63" s="106"/>
    </row>
    <row r="64" ht="18" customHeight="1" spans="1:7">
      <c r="A64" s="104">
        <v>62</v>
      </c>
      <c r="B64" s="105" t="s">
        <v>484</v>
      </c>
      <c r="C64" s="106">
        <v>45</v>
      </c>
      <c r="D64" s="106" t="s">
        <v>53</v>
      </c>
      <c r="E64" s="106" t="e">
        <f>C64*#REF!</f>
        <v>#REF!</v>
      </c>
      <c r="F64" s="106"/>
      <c r="G64" s="106"/>
    </row>
    <row r="65" ht="18" customHeight="1" spans="1:7">
      <c r="A65" s="104">
        <v>63</v>
      </c>
      <c r="B65" s="105" t="s">
        <v>485</v>
      </c>
      <c r="C65" s="106">
        <v>45</v>
      </c>
      <c r="D65" s="106" t="s">
        <v>53</v>
      </c>
      <c r="E65" s="106" t="e">
        <f>C65*#REF!</f>
        <v>#REF!</v>
      </c>
      <c r="F65" s="106"/>
      <c r="G65" s="106"/>
    </row>
    <row r="66" ht="18" customHeight="1" spans="1:7">
      <c r="A66" s="104">
        <v>64</v>
      </c>
      <c r="B66" s="105" t="s">
        <v>486</v>
      </c>
      <c r="C66" s="106">
        <v>45</v>
      </c>
      <c r="D66" s="106" t="s">
        <v>53</v>
      </c>
      <c r="E66" s="106" t="e">
        <f>C66*#REF!</f>
        <v>#REF!</v>
      </c>
      <c r="F66" s="106"/>
      <c r="G66" s="106"/>
    </row>
    <row r="67" ht="18" customHeight="1" spans="1:7">
      <c r="A67" s="104">
        <v>65</v>
      </c>
      <c r="B67" s="105" t="s">
        <v>487</v>
      </c>
      <c r="C67" s="106">
        <v>45</v>
      </c>
      <c r="D67" s="106" t="s">
        <v>53</v>
      </c>
      <c r="E67" s="106" t="e">
        <f>C67*#REF!</f>
        <v>#REF!</v>
      </c>
      <c r="F67" s="106"/>
      <c r="G67" s="106"/>
    </row>
    <row r="68" ht="18" customHeight="1" spans="1:7">
      <c r="A68" s="104">
        <v>66</v>
      </c>
      <c r="B68" s="105" t="s">
        <v>488</v>
      </c>
      <c r="C68" s="106">
        <v>45</v>
      </c>
      <c r="D68" s="106" t="s">
        <v>53</v>
      </c>
      <c r="E68" s="106" t="e">
        <f>C68*#REF!</f>
        <v>#REF!</v>
      </c>
      <c r="F68" s="106"/>
      <c r="G68" s="106"/>
    </row>
    <row r="69" ht="18" customHeight="1" spans="1:7">
      <c r="A69" s="104">
        <v>67</v>
      </c>
      <c r="B69" s="105" t="s">
        <v>489</v>
      </c>
      <c r="C69" s="106">
        <v>45</v>
      </c>
      <c r="D69" s="106" t="s">
        <v>53</v>
      </c>
      <c r="E69" s="106" t="e">
        <f>C69*#REF!</f>
        <v>#REF!</v>
      </c>
      <c r="F69" s="106"/>
      <c r="G69" s="106"/>
    </row>
    <row r="70" ht="18" customHeight="1" spans="1:7">
      <c r="A70" s="104">
        <v>68</v>
      </c>
      <c r="B70" s="105" t="s">
        <v>490</v>
      </c>
      <c r="C70" s="106">
        <v>45</v>
      </c>
      <c r="D70" s="106" t="s">
        <v>53</v>
      </c>
      <c r="E70" s="106" t="e">
        <f>C70*#REF!</f>
        <v>#REF!</v>
      </c>
      <c r="F70" s="106"/>
      <c r="G70" s="106"/>
    </row>
    <row r="71" ht="18" customHeight="1" spans="1:7">
      <c r="A71" s="104">
        <v>69</v>
      </c>
      <c r="B71" s="105" t="s">
        <v>491</v>
      </c>
      <c r="C71" s="106">
        <v>45</v>
      </c>
      <c r="D71" s="106" t="s">
        <v>53</v>
      </c>
      <c r="E71" s="106" t="e">
        <f>C71*#REF!</f>
        <v>#REF!</v>
      </c>
      <c r="F71" s="106"/>
      <c r="G71" s="106"/>
    </row>
    <row r="72" ht="18" customHeight="1" spans="1:7">
      <c r="A72" s="104">
        <v>70</v>
      </c>
      <c r="B72" s="105" t="s">
        <v>492</v>
      </c>
      <c r="C72" s="106">
        <v>45</v>
      </c>
      <c r="D72" s="106" t="s">
        <v>53</v>
      </c>
      <c r="E72" s="106" t="e">
        <f>C72*#REF!</f>
        <v>#REF!</v>
      </c>
      <c r="F72" s="106"/>
      <c r="G72" s="106"/>
    </row>
    <row r="73" ht="18" customHeight="1" spans="1:7">
      <c r="A73" s="108"/>
      <c r="B73" s="109" t="s">
        <v>38</v>
      </c>
      <c r="C73" s="109">
        <f>SUM(C3:C72)</f>
        <v>4162.5</v>
      </c>
      <c r="D73" s="109">
        <f>SUM(D3:D72)</f>
        <v>0</v>
      </c>
      <c r="E73" s="109" t="e">
        <f>SUM(E3:E72)</f>
        <v>#REF!</v>
      </c>
      <c r="F73" s="109">
        <f>SUM(F3:F72)</f>
        <v>1400</v>
      </c>
      <c r="G73" s="109">
        <f>SUM(G3:G72)</f>
        <v>0</v>
      </c>
    </row>
    <row r="75" customHeight="1" spans="5:7">
      <c r="E75" s="110" t="e">
        <f>E73/C73</f>
        <v>#REF!</v>
      </c>
      <c r="G75" s="111"/>
    </row>
  </sheetData>
  <autoFilter ref="A1:G73">
    <extLst/>
  </autoFilter>
  <mergeCells count="1">
    <mergeCell ref="A1:G1"/>
  </mergeCells>
  <pageMargins left="0.748031496062992" right="0.748031496062992" top="0.984251968503937" bottom="0.984251968503937" header="0.511811023622047" footer="0.511811023622047"/>
  <pageSetup paperSize="9" orientation="portrait" horizontalDpi="600" verticalDpi="6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7"/>
  <sheetViews>
    <sheetView zoomScaleSheetLayoutView="60" workbookViewId="0">
      <pane ySplit="2" topLeftCell="A3" activePane="bottomLeft" state="frozen"/>
      <selection/>
      <selection pane="bottomLeft" activeCell="G88" sqref="G88"/>
    </sheetView>
  </sheetViews>
  <sheetFormatPr defaultColWidth="8.75" defaultRowHeight="14.25" outlineLevelCol="3"/>
  <cols>
    <col min="1" max="1" width="5.75" style="59" customWidth="1"/>
    <col min="2" max="2" width="11.25" style="59" customWidth="1"/>
    <col min="3" max="3" width="10.125" style="59" customWidth="1"/>
    <col min="4" max="4" width="15.5" style="84" customWidth="1"/>
    <col min="5" max="21" width="9" style="59"/>
    <col min="22" max="16384" width="8.75" style="59"/>
  </cols>
  <sheetData>
    <row r="1" ht="27.75" customHeight="1" spans="1:4">
      <c r="A1" s="85" t="s">
        <v>493</v>
      </c>
      <c r="B1" s="86"/>
      <c r="C1" s="86"/>
      <c r="D1" s="86"/>
    </row>
    <row r="2" s="83" customFormat="1" ht="47.25" customHeight="1" spans="1:4">
      <c r="A2" s="87" t="s">
        <v>41</v>
      </c>
      <c r="B2" s="88" t="s">
        <v>48</v>
      </c>
      <c r="C2" s="41" t="s">
        <v>43</v>
      </c>
      <c r="D2" s="88" t="s">
        <v>50</v>
      </c>
    </row>
    <row r="3" ht="15.95" customHeight="1" spans="1:4">
      <c r="A3" s="93">
        <v>1</v>
      </c>
      <c r="B3" s="94" t="s">
        <v>494</v>
      </c>
      <c r="C3" s="95">
        <v>86</v>
      </c>
      <c r="D3" s="89" t="s">
        <v>53</v>
      </c>
    </row>
    <row r="4" ht="15.95" customHeight="1" spans="1:4">
      <c r="A4" s="93">
        <v>2</v>
      </c>
      <c r="B4" s="94" t="s">
        <v>495</v>
      </c>
      <c r="C4" s="95">
        <v>61</v>
      </c>
      <c r="D4" s="89" t="s">
        <v>53</v>
      </c>
    </row>
    <row r="5" ht="15.95" customHeight="1" spans="1:4">
      <c r="A5" s="93">
        <v>3</v>
      </c>
      <c r="B5" s="94" t="s">
        <v>496</v>
      </c>
      <c r="C5" s="95">
        <v>38</v>
      </c>
      <c r="D5" s="89" t="s">
        <v>53</v>
      </c>
    </row>
    <row r="6" ht="15.95" customHeight="1" spans="1:4">
      <c r="A6" s="93">
        <v>4</v>
      </c>
      <c r="B6" s="94" t="s">
        <v>497</v>
      </c>
      <c r="C6" s="95">
        <v>61</v>
      </c>
      <c r="D6" s="89" t="s">
        <v>53</v>
      </c>
    </row>
    <row r="7" ht="15.95" customHeight="1" spans="1:4">
      <c r="A7" s="93">
        <v>5</v>
      </c>
      <c r="B7" s="94" t="s">
        <v>498</v>
      </c>
      <c r="C7" s="95">
        <v>61</v>
      </c>
      <c r="D7" s="89" t="s">
        <v>53</v>
      </c>
    </row>
    <row r="8" ht="15.95" customHeight="1" spans="1:4">
      <c r="A8" s="93">
        <v>6</v>
      </c>
      <c r="B8" s="94" t="s">
        <v>499</v>
      </c>
      <c r="C8" s="95">
        <v>61</v>
      </c>
      <c r="D8" s="89" t="s">
        <v>53</v>
      </c>
    </row>
    <row r="9" ht="15.95" customHeight="1" spans="1:4">
      <c r="A9" s="93">
        <v>7</v>
      </c>
      <c r="B9" s="94" t="s">
        <v>500</v>
      </c>
      <c r="C9" s="95">
        <v>61</v>
      </c>
      <c r="D9" s="89" t="s">
        <v>53</v>
      </c>
    </row>
    <row r="10" ht="15.95" customHeight="1" spans="1:4">
      <c r="A10" s="93">
        <v>8</v>
      </c>
      <c r="B10" s="94" t="s">
        <v>501</v>
      </c>
      <c r="C10" s="95">
        <v>30.5</v>
      </c>
      <c r="D10" s="89" t="s">
        <v>53</v>
      </c>
    </row>
    <row r="11" ht="15.95" customHeight="1" spans="1:4">
      <c r="A11" s="93">
        <v>9</v>
      </c>
      <c r="B11" s="94" t="s">
        <v>502</v>
      </c>
      <c r="C11" s="95">
        <v>30.5</v>
      </c>
      <c r="D11" s="89" t="s">
        <v>53</v>
      </c>
    </row>
    <row r="12" ht="15.95" customHeight="1" spans="1:4">
      <c r="A12" s="93">
        <v>10</v>
      </c>
      <c r="B12" s="94" t="s">
        <v>503</v>
      </c>
      <c r="C12" s="95">
        <v>61</v>
      </c>
      <c r="D12" s="89" t="s">
        <v>53</v>
      </c>
    </row>
    <row r="13" ht="15.95" customHeight="1" spans="1:4">
      <c r="A13" s="93">
        <v>11</v>
      </c>
      <c r="B13" s="94" t="s">
        <v>504</v>
      </c>
      <c r="C13" s="95">
        <v>61</v>
      </c>
      <c r="D13" s="89" t="s">
        <v>53</v>
      </c>
    </row>
    <row r="14" ht="15.95" customHeight="1" spans="1:4">
      <c r="A14" s="93">
        <v>12</v>
      </c>
      <c r="B14" s="94" t="s">
        <v>505</v>
      </c>
      <c r="C14" s="95">
        <v>71</v>
      </c>
      <c r="D14" s="89" t="s">
        <v>53</v>
      </c>
    </row>
    <row r="15" ht="15.95" customHeight="1" spans="1:4">
      <c r="A15" s="93">
        <v>13</v>
      </c>
      <c r="B15" s="94" t="s">
        <v>506</v>
      </c>
      <c r="C15" s="95">
        <v>61</v>
      </c>
      <c r="D15" s="89" t="s">
        <v>53</v>
      </c>
    </row>
    <row r="16" ht="15.95" customHeight="1" spans="1:4">
      <c r="A16" s="93">
        <v>14</v>
      </c>
      <c r="B16" s="94" t="s">
        <v>507</v>
      </c>
      <c r="C16" s="95">
        <v>61</v>
      </c>
      <c r="D16" s="89" t="s">
        <v>53</v>
      </c>
    </row>
    <row r="17" ht="15.95" customHeight="1" spans="1:4">
      <c r="A17" s="93">
        <v>15</v>
      </c>
      <c r="B17" s="94" t="s">
        <v>508</v>
      </c>
      <c r="C17" s="95">
        <v>85</v>
      </c>
      <c r="D17" s="89" t="s">
        <v>75</v>
      </c>
    </row>
    <row r="18" ht="15.95" customHeight="1" spans="1:4">
      <c r="A18" s="93">
        <v>16</v>
      </c>
      <c r="B18" s="94" t="s">
        <v>509</v>
      </c>
      <c r="C18" s="95">
        <v>47</v>
      </c>
      <c r="D18" s="89" t="s">
        <v>53</v>
      </c>
    </row>
    <row r="19" ht="15.95" customHeight="1" spans="1:4">
      <c r="A19" s="93">
        <v>17</v>
      </c>
      <c r="B19" s="94" t="s">
        <v>510</v>
      </c>
      <c r="C19" s="95">
        <v>71</v>
      </c>
      <c r="D19" s="89" t="s">
        <v>53</v>
      </c>
    </row>
    <row r="20" ht="15.95" customHeight="1" spans="1:4">
      <c r="A20" s="93">
        <v>18</v>
      </c>
      <c r="B20" s="94" t="s">
        <v>511</v>
      </c>
      <c r="C20" s="95">
        <v>61</v>
      </c>
      <c r="D20" s="89" t="s">
        <v>53</v>
      </c>
    </row>
    <row r="21" ht="15.95" customHeight="1" spans="1:4">
      <c r="A21" s="93">
        <v>19</v>
      </c>
      <c r="B21" s="94" t="s">
        <v>512</v>
      </c>
      <c r="C21" s="95">
        <v>61</v>
      </c>
      <c r="D21" s="89" t="s">
        <v>53</v>
      </c>
    </row>
    <row r="22" ht="15.95" customHeight="1" spans="1:4">
      <c r="A22" s="93">
        <v>20</v>
      </c>
      <c r="B22" s="94" t="s">
        <v>513</v>
      </c>
      <c r="C22" s="95">
        <v>71</v>
      </c>
      <c r="D22" s="89" t="s">
        <v>53</v>
      </c>
    </row>
    <row r="23" ht="15.95" customHeight="1" spans="1:4">
      <c r="A23" s="93">
        <v>21</v>
      </c>
      <c r="B23" s="94" t="s">
        <v>514</v>
      </c>
      <c r="C23" s="95">
        <v>81</v>
      </c>
      <c r="D23" s="89" t="s">
        <v>53</v>
      </c>
    </row>
    <row r="24" ht="15.95" customHeight="1" spans="1:4">
      <c r="A24" s="93">
        <v>22</v>
      </c>
      <c r="B24" s="94" t="s">
        <v>515</v>
      </c>
      <c r="C24" s="95">
        <v>80</v>
      </c>
      <c r="D24" s="89" t="s">
        <v>53</v>
      </c>
    </row>
    <row r="25" ht="15.95" customHeight="1" spans="1:4">
      <c r="A25" s="93">
        <v>23</v>
      </c>
      <c r="B25" s="94" t="s">
        <v>516</v>
      </c>
      <c r="C25" s="95">
        <v>127</v>
      </c>
      <c r="D25" s="89" t="s">
        <v>53</v>
      </c>
    </row>
    <row r="26" ht="15.95" customHeight="1" spans="1:4">
      <c r="A26" s="93">
        <v>24</v>
      </c>
      <c r="B26" s="94" t="s">
        <v>517</v>
      </c>
      <c r="C26" s="95">
        <v>127</v>
      </c>
      <c r="D26" s="89" t="s">
        <v>53</v>
      </c>
    </row>
    <row r="27" ht="15.95" customHeight="1" spans="1:4">
      <c r="A27" s="93">
        <v>25</v>
      </c>
      <c r="B27" s="94" t="s">
        <v>518</v>
      </c>
      <c r="C27" s="95">
        <v>127</v>
      </c>
      <c r="D27" s="89" t="s">
        <v>53</v>
      </c>
    </row>
    <row r="28" ht="15.95" customHeight="1" spans="1:4">
      <c r="A28" s="93">
        <v>26</v>
      </c>
      <c r="B28" s="94" t="s">
        <v>519</v>
      </c>
      <c r="C28" s="95">
        <v>102</v>
      </c>
      <c r="D28" s="89" t="s">
        <v>53</v>
      </c>
    </row>
    <row r="29" ht="15.95" customHeight="1" spans="1:4">
      <c r="A29" s="93">
        <v>27</v>
      </c>
      <c r="B29" s="94" t="s">
        <v>520</v>
      </c>
      <c r="C29" s="95">
        <v>106</v>
      </c>
      <c r="D29" s="89" t="s">
        <v>53</v>
      </c>
    </row>
    <row r="30" ht="15.95" customHeight="1" spans="1:4">
      <c r="A30" s="93">
        <v>28</v>
      </c>
      <c r="B30" s="94" t="s">
        <v>521</v>
      </c>
      <c r="C30" s="95">
        <v>106</v>
      </c>
      <c r="D30" s="89" t="s">
        <v>53</v>
      </c>
    </row>
    <row r="31" ht="15.95" customHeight="1" spans="1:4">
      <c r="A31" s="93">
        <v>29</v>
      </c>
      <c r="B31" s="94" t="s">
        <v>522</v>
      </c>
      <c r="C31" s="95">
        <v>63</v>
      </c>
      <c r="D31" s="89" t="s">
        <v>53</v>
      </c>
    </row>
    <row r="32" ht="15.95" customHeight="1" spans="1:4">
      <c r="A32" s="93">
        <v>30</v>
      </c>
      <c r="B32" s="94" t="s">
        <v>523</v>
      </c>
      <c r="C32" s="95">
        <v>63</v>
      </c>
      <c r="D32" s="89" t="s">
        <v>53</v>
      </c>
    </row>
    <row r="33" ht="15.95" customHeight="1" spans="1:4">
      <c r="A33" s="93">
        <v>31</v>
      </c>
      <c r="B33" s="94" t="s">
        <v>524</v>
      </c>
      <c r="C33" s="95">
        <v>73</v>
      </c>
      <c r="D33" s="89" t="s">
        <v>53</v>
      </c>
    </row>
    <row r="34" ht="15.95" customHeight="1" spans="1:4">
      <c r="A34" s="93">
        <v>32</v>
      </c>
      <c r="B34" s="94" t="s">
        <v>525</v>
      </c>
      <c r="C34" s="95">
        <v>63</v>
      </c>
      <c r="D34" s="89" t="s">
        <v>53</v>
      </c>
    </row>
    <row r="35" ht="15.95" customHeight="1" spans="1:4">
      <c r="A35" s="93">
        <v>33</v>
      </c>
      <c r="B35" s="94" t="s">
        <v>526</v>
      </c>
      <c r="C35" s="95">
        <v>63</v>
      </c>
      <c r="D35" s="89" t="s">
        <v>53</v>
      </c>
    </row>
    <row r="36" ht="15.95" customHeight="1" spans="1:4">
      <c r="A36" s="93">
        <v>34</v>
      </c>
      <c r="B36" s="94" t="s">
        <v>527</v>
      </c>
      <c r="C36" s="95">
        <v>63</v>
      </c>
      <c r="D36" s="89" t="s">
        <v>53</v>
      </c>
    </row>
    <row r="37" ht="15.95" customHeight="1" spans="1:4">
      <c r="A37" s="93">
        <v>35</v>
      </c>
      <c r="B37" s="94" t="s">
        <v>528</v>
      </c>
      <c r="C37" s="95">
        <v>63</v>
      </c>
      <c r="D37" s="89" t="s">
        <v>53</v>
      </c>
    </row>
    <row r="38" ht="15.95" customHeight="1" spans="1:4">
      <c r="A38" s="93">
        <v>36</v>
      </c>
      <c r="B38" s="94" t="s">
        <v>529</v>
      </c>
      <c r="C38" s="95">
        <v>63</v>
      </c>
      <c r="D38" s="89" t="s">
        <v>53</v>
      </c>
    </row>
    <row r="39" ht="15.95" customHeight="1" spans="1:4">
      <c r="A39" s="93">
        <v>37</v>
      </c>
      <c r="B39" s="94" t="s">
        <v>530</v>
      </c>
      <c r="C39" s="95">
        <v>63</v>
      </c>
      <c r="D39" s="89" t="s">
        <v>53</v>
      </c>
    </row>
    <row r="40" ht="15.95" customHeight="1" spans="1:4">
      <c r="A40" s="93">
        <v>38</v>
      </c>
      <c r="B40" s="94" t="s">
        <v>531</v>
      </c>
      <c r="C40" s="95">
        <v>63</v>
      </c>
      <c r="D40" s="89" t="s">
        <v>53</v>
      </c>
    </row>
    <row r="41" ht="15.95" customHeight="1" spans="1:4">
      <c r="A41" s="93">
        <v>39</v>
      </c>
      <c r="B41" s="94" t="s">
        <v>532</v>
      </c>
      <c r="C41" s="95">
        <v>63</v>
      </c>
      <c r="D41" s="89" t="s">
        <v>53</v>
      </c>
    </row>
    <row r="42" ht="15.95" customHeight="1" spans="1:4">
      <c r="A42" s="93">
        <v>40</v>
      </c>
      <c r="B42" s="94" t="s">
        <v>533</v>
      </c>
      <c r="C42" s="95">
        <v>73</v>
      </c>
      <c r="D42" s="89" t="s">
        <v>53</v>
      </c>
    </row>
    <row r="43" ht="15.95" customHeight="1" spans="1:4">
      <c r="A43" s="93">
        <v>41</v>
      </c>
      <c r="B43" s="94" t="s">
        <v>534</v>
      </c>
      <c r="C43" s="95">
        <v>79</v>
      </c>
      <c r="D43" s="89" t="s">
        <v>53</v>
      </c>
    </row>
    <row r="44" ht="15.95" customHeight="1" spans="1:4">
      <c r="A44" s="93">
        <v>42</v>
      </c>
      <c r="B44" s="94" t="s">
        <v>535</v>
      </c>
      <c r="C44" s="95">
        <v>87</v>
      </c>
      <c r="D44" s="89" t="s">
        <v>53</v>
      </c>
    </row>
    <row r="45" ht="15.95" customHeight="1" spans="1:4">
      <c r="A45" s="93">
        <v>43</v>
      </c>
      <c r="B45" s="94" t="s">
        <v>536</v>
      </c>
      <c r="C45" s="95">
        <v>105</v>
      </c>
      <c r="D45" s="89" t="s">
        <v>53</v>
      </c>
    </row>
    <row r="46" ht="15.95" customHeight="1" spans="1:4">
      <c r="A46" s="93">
        <v>44</v>
      </c>
      <c r="B46" s="94" t="s">
        <v>537</v>
      </c>
      <c r="C46" s="95">
        <v>125</v>
      </c>
      <c r="D46" s="89" t="s">
        <v>53</v>
      </c>
    </row>
    <row r="47" ht="15.95" customHeight="1" spans="1:4">
      <c r="A47" s="93">
        <v>45</v>
      </c>
      <c r="B47" s="94" t="s">
        <v>538</v>
      </c>
      <c r="C47" s="95">
        <v>125</v>
      </c>
      <c r="D47" s="89" t="s">
        <v>53</v>
      </c>
    </row>
    <row r="48" ht="15.95" customHeight="1" spans="1:4">
      <c r="A48" s="93">
        <v>46</v>
      </c>
      <c r="B48" s="94" t="s">
        <v>539</v>
      </c>
      <c r="C48" s="95">
        <v>79</v>
      </c>
      <c r="D48" s="89" t="s">
        <v>53</v>
      </c>
    </row>
    <row r="49" ht="15.95" customHeight="1" spans="1:4">
      <c r="A49" s="93">
        <v>47</v>
      </c>
      <c r="B49" s="94" t="s">
        <v>540</v>
      </c>
      <c r="C49" s="95">
        <v>66</v>
      </c>
      <c r="D49" s="89" t="s">
        <v>53</v>
      </c>
    </row>
    <row r="50" ht="15.95" customHeight="1" spans="1:4">
      <c r="A50" s="93">
        <v>48</v>
      </c>
      <c r="B50" s="94" t="s">
        <v>541</v>
      </c>
      <c r="C50" s="95">
        <v>41</v>
      </c>
      <c r="D50" s="89" t="s">
        <v>53</v>
      </c>
    </row>
    <row r="51" ht="15.95" customHeight="1" spans="1:4">
      <c r="A51" s="93">
        <v>49</v>
      </c>
      <c r="B51" s="94" t="s">
        <v>542</v>
      </c>
      <c r="C51" s="95">
        <v>41</v>
      </c>
      <c r="D51" s="89" t="s">
        <v>53</v>
      </c>
    </row>
    <row r="52" ht="15.95" customHeight="1" spans="1:4">
      <c r="A52" s="93">
        <v>50</v>
      </c>
      <c r="B52" s="94" t="s">
        <v>543</v>
      </c>
      <c r="C52" s="95">
        <v>63</v>
      </c>
      <c r="D52" s="89" t="s">
        <v>53</v>
      </c>
    </row>
    <row r="53" ht="15.95" customHeight="1" spans="1:4">
      <c r="A53" s="93">
        <v>51</v>
      </c>
      <c r="B53" s="94" t="s">
        <v>544</v>
      </c>
      <c r="C53" s="95">
        <v>63</v>
      </c>
      <c r="D53" s="89" t="s">
        <v>53</v>
      </c>
    </row>
    <row r="54" ht="15.95" customHeight="1" spans="1:4">
      <c r="A54" s="93">
        <v>52</v>
      </c>
      <c r="B54" s="94" t="s">
        <v>545</v>
      </c>
      <c r="C54" s="95">
        <v>63</v>
      </c>
      <c r="D54" s="89" t="s">
        <v>53</v>
      </c>
    </row>
    <row r="55" ht="15.95" customHeight="1" spans="1:4">
      <c r="A55" s="93">
        <v>53</v>
      </c>
      <c r="B55" s="94" t="s">
        <v>546</v>
      </c>
      <c r="C55" s="95">
        <v>63</v>
      </c>
      <c r="D55" s="89" t="s">
        <v>53</v>
      </c>
    </row>
    <row r="56" ht="15.95" customHeight="1" spans="1:4">
      <c r="A56" s="93">
        <v>54</v>
      </c>
      <c r="B56" s="94" t="s">
        <v>547</v>
      </c>
      <c r="C56" s="95">
        <v>63</v>
      </c>
      <c r="D56" s="89" t="s">
        <v>53</v>
      </c>
    </row>
    <row r="57" ht="15.95" customHeight="1" spans="1:4">
      <c r="A57" s="93">
        <v>55</v>
      </c>
      <c r="B57" s="94" t="s">
        <v>548</v>
      </c>
      <c r="C57" s="95">
        <v>63</v>
      </c>
      <c r="D57" s="89" t="s">
        <v>53</v>
      </c>
    </row>
    <row r="58" ht="15.95" customHeight="1" spans="1:4">
      <c r="A58" s="93">
        <v>56</v>
      </c>
      <c r="B58" s="94" t="s">
        <v>549</v>
      </c>
      <c r="C58" s="95">
        <v>63</v>
      </c>
      <c r="D58" s="89" t="s">
        <v>53</v>
      </c>
    </row>
    <row r="59" ht="15.95" customHeight="1" spans="1:4">
      <c r="A59" s="93">
        <v>57</v>
      </c>
      <c r="B59" s="94" t="s">
        <v>550</v>
      </c>
      <c r="C59" s="95">
        <v>73</v>
      </c>
      <c r="D59" s="89" t="s">
        <v>53</v>
      </c>
    </row>
    <row r="60" ht="15.95" customHeight="1" spans="1:4">
      <c r="A60" s="93">
        <v>58</v>
      </c>
      <c r="B60" s="94" t="s">
        <v>551</v>
      </c>
      <c r="C60" s="95">
        <v>63</v>
      </c>
      <c r="D60" s="89" t="s">
        <v>53</v>
      </c>
    </row>
    <row r="61" ht="15.95" customHeight="1" spans="1:4">
      <c r="A61" s="93">
        <v>59</v>
      </c>
      <c r="B61" s="94" t="s">
        <v>552</v>
      </c>
      <c r="C61" s="95">
        <v>63</v>
      </c>
      <c r="D61" s="89" t="s">
        <v>53</v>
      </c>
    </row>
    <row r="62" ht="15.95" customHeight="1" spans="1:4">
      <c r="A62" s="93">
        <v>60</v>
      </c>
      <c r="B62" s="94" t="s">
        <v>553</v>
      </c>
      <c r="C62" s="95">
        <v>61</v>
      </c>
      <c r="D62" s="89" t="s">
        <v>53</v>
      </c>
    </row>
    <row r="63" ht="15.95" customHeight="1" spans="1:4">
      <c r="A63" s="93">
        <v>61</v>
      </c>
      <c r="B63" s="94" t="s">
        <v>554</v>
      </c>
      <c r="C63" s="95">
        <v>61</v>
      </c>
      <c r="D63" s="89" t="s">
        <v>53</v>
      </c>
    </row>
    <row r="64" ht="15.95" customHeight="1" spans="1:4">
      <c r="A64" s="93">
        <v>62</v>
      </c>
      <c r="B64" s="94" t="s">
        <v>555</v>
      </c>
      <c r="C64" s="95">
        <v>61</v>
      </c>
      <c r="D64" s="89" t="s">
        <v>53</v>
      </c>
    </row>
    <row r="65" ht="15.95" customHeight="1" spans="1:4">
      <c r="A65" s="93">
        <v>63</v>
      </c>
      <c r="B65" s="94" t="s">
        <v>556</v>
      </c>
      <c r="C65" s="95">
        <v>73</v>
      </c>
      <c r="D65" s="89" t="s">
        <v>53</v>
      </c>
    </row>
    <row r="66" ht="15.95" customHeight="1" spans="1:4">
      <c r="A66" s="93">
        <v>64</v>
      </c>
      <c r="B66" s="94" t="s">
        <v>557</v>
      </c>
      <c r="C66" s="95">
        <v>61</v>
      </c>
      <c r="D66" s="89" t="s">
        <v>53</v>
      </c>
    </row>
    <row r="67" ht="15.95" customHeight="1" spans="1:4">
      <c r="A67" s="93">
        <v>65</v>
      </c>
      <c r="B67" s="94" t="s">
        <v>558</v>
      </c>
      <c r="C67" s="95">
        <v>61</v>
      </c>
      <c r="D67" s="89" t="s">
        <v>53</v>
      </c>
    </row>
    <row r="68" ht="15.95" customHeight="1" spans="1:4">
      <c r="A68" s="93">
        <v>66</v>
      </c>
      <c r="B68" s="94" t="s">
        <v>559</v>
      </c>
      <c r="C68" s="95">
        <v>61</v>
      </c>
      <c r="D68" s="89" t="s">
        <v>53</v>
      </c>
    </row>
    <row r="69" ht="15.95" customHeight="1" spans="1:4">
      <c r="A69" s="93">
        <v>67</v>
      </c>
      <c r="B69" s="94" t="s">
        <v>560</v>
      </c>
      <c r="C69" s="95">
        <v>61</v>
      </c>
      <c r="D69" s="89" t="s">
        <v>53</v>
      </c>
    </row>
    <row r="70" ht="15.95" customHeight="1" spans="1:4">
      <c r="A70" s="93">
        <v>68</v>
      </c>
      <c r="B70" s="94" t="s">
        <v>561</v>
      </c>
      <c r="C70" s="95">
        <v>25</v>
      </c>
      <c r="D70" s="89" t="s">
        <v>75</v>
      </c>
    </row>
    <row r="71" ht="15.95" customHeight="1" spans="1:4">
      <c r="A71" s="93">
        <v>69</v>
      </c>
      <c r="B71" s="94" t="s">
        <v>562</v>
      </c>
      <c r="C71" s="95">
        <v>43</v>
      </c>
      <c r="D71" s="89" t="s">
        <v>53</v>
      </c>
    </row>
    <row r="72" ht="15.95" customHeight="1" spans="1:4">
      <c r="A72" s="93">
        <v>70</v>
      </c>
      <c r="B72" s="94" t="s">
        <v>563</v>
      </c>
      <c r="C72" s="95">
        <v>61</v>
      </c>
      <c r="D72" s="89" t="s">
        <v>53</v>
      </c>
    </row>
    <row r="73" ht="15.95" customHeight="1" spans="1:4">
      <c r="A73" s="93">
        <v>71</v>
      </c>
      <c r="B73" s="94" t="s">
        <v>564</v>
      </c>
      <c r="C73" s="95">
        <v>61</v>
      </c>
      <c r="D73" s="89" t="s">
        <v>53</v>
      </c>
    </row>
    <row r="74" ht="15.95" customHeight="1" spans="1:4">
      <c r="A74" s="93">
        <v>72</v>
      </c>
      <c r="B74" s="94" t="s">
        <v>565</v>
      </c>
      <c r="C74" s="95">
        <v>61</v>
      </c>
      <c r="D74" s="89" t="s">
        <v>53</v>
      </c>
    </row>
    <row r="75" ht="15.95" customHeight="1" spans="1:4">
      <c r="A75" s="93">
        <v>73</v>
      </c>
      <c r="B75" s="94" t="s">
        <v>566</v>
      </c>
      <c r="C75" s="95">
        <v>61</v>
      </c>
      <c r="D75" s="89" t="s">
        <v>53</v>
      </c>
    </row>
    <row r="76" ht="15.95" customHeight="1" spans="1:4">
      <c r="A76" s="93">
        <v>74</v>
      </c>
      <c r="B76" s="94" t="s">
        <v>567</v>
      </c>
      <c r="C76" s="95">
        <v>61</v>
      </c>
      <c r="D76" s="89" t="s">
        <v>53</v>
      </c>
    </row>
    <row r="77" ht="15.95" customHeight="1" spans="1:4">
      <c r="A77" s="93">
        <v>75</v>
      </c>
      <c r="B77" s="94" t="s">
        <v>568</v>
      </c>
      <c r="C77" s="95">
        <v>61</v>
      </c>
      <c r="D77" s="89" t="s">
        <v>53</v>
      </c>
    </row>
    <row r="78" ht="15.95" customHeight="1" spans="1:4">
      <c r="A78" s="93">
        <v>76</v>
      </c>
      <c r="B78" s="94" t="s">
        <v>569</v>
      </c>
      <c r="C78" s="95">
        <v>68</v>
      </c>
      <c r="D78" s="89" t="s">
        <v>53</v>
      </c>
    </row>
    <row r="79" ht="15.95" customHeight="1" spans="1:4">
      <c r="A79" s="93">
        <v>77</v>
      </c>
      <c r="B79" s="94" t="s">
        <v>570</v>
      </c>
      <c r="C79" s="95">
        <v>61</v>
      </c>
      <c r="D79" s="89" t="s">
        <v>53</v>
      </c>
    </row>
    <row r="80" ht="15.95" customHeight="1" spans="1:4">
      <c r="A80" s="93">
        <v>78</v>
      </c>
      <c r="B80" s="94" t="s">
        <v>571</v>
      </c>
      <c r="C80" s="95">
        <v>61</v>
      </c>
      <c r="D80" s="89" t="s">
        <v>53</v>
      </c>
    </row>
    <row r="81" ht="15.95" customHeight="1" spans="1:4">
      <c r="A81" s="93">
        <v>79</v>
      </c>
      <c r="B81" s="94" t="s">
        <v>572</v>
      </c>
      <c r="C81" s="95">
        <v>41</v>
      </c>
      <c r="D81" s="89" t="s">
        <v>53</v>
      </c>
    </row>
    <row r="82" ht="15.95" customHeight="1" spans="1:4">
      <c r="A82" s="93">
        <v>80</v>
      </c>
      <c r="B82" s="94" t="s">
        <v>573</v>
      </c>
      <c r="C82" s="95">
        <v>41</v>
      </c>
      <c r="D82" s="89" t="s">
        <v>53</v>
      </c>
    </row>
    <row r="83" ht="15.95" customHeight="1" spans="1:4">
      <c r="A83" s="93">
        <v>81</v>
      </c>
      <c r="B83" s="94" t="s">
        <v>574</v>
      </c>
      <c r="C83" s="95">
        <v>41</v>
      </c>
      <c r="D83" s="89" t="s">
        <v>53</v>
      </c>
    </row>
    <row r="84" ht="15.95" customHeight="1" spans="1:4">
      <c r="A84" s="93">
        <v>82</v>
      </c>
      <c r="B84" s="94" t="s">
        <v>575</v>
      </c>
      <c r="C84" s="95">
        <v>41</v>
      </c>
      <c r="D84" s="89" t="s">
        <v>53</v>
      </c>
    </row>
    <row r="85" ht="15.95" customHeight="1" spans="1:4">
      <c r="A85" s="93">
        <v>83</v>
      </c>
      <c r="B85" s="94" t="s">
        <v>576</v>
      </c>
      <c r="C85" s="95">
        <v>41</v>
      </c>
      <c r="D85" s="89" t="s">
        <v>53</v>
      </c>
    </row>
    <row r="86" ht="15.95" customHeight="1" spans="1:4">
      <c r="A86" s="93">
        <v>84</v>
      </c>
      <c r="B86" s="94" t="s">
        <v>577</v>
      </c>
      <c r="C86" s="95">
        <v>41</v>
      </c>
      <c r="D86" s="89" t="s">
        <v>53</v>
      </c>
    </row>
    <row r="87" ht="15.95" customHeight="1" spans="1:4">
      <c r="A87" s="93">
        <v>85</v>
      </c>
      <c r="B87" s="94" t="s">
        <v>578</v>
      </c>
      <c r="C87" s="95">
        <v>41</v>
      </c>
      <c r="D87" s="89" t="s">
        <v>53</v>
      </c>
    </row>
    <row r="88" ht="15.95" customHeight="1" spans="1:4">
      <c r="A88" s="93">
        <v>86</v>
      </c>
      <c r="B88" s="94" t="s">
        <v>579</v>
      </c>
      <c r="C88" s="95">
        <v>41</v>
      </c>
      <c r="D88" s="89" t="s">
        <v>53</v>
      </c>
    </row>
    <row r="89" ht="15.95" customHeight="1" spans="1:4">
      <c r="A89" s="93">
        <v>87</v>
      </c>
      <c r="B89" s="94" t="s">
        <v>580</v>
      </c>
      <c r="C89" s="95">
        <v>41</v>
      </c>
      <c r="D89" s="89" t="s">
        <v>53</v>
      </c>
    </row>
    <row r="90" ht="15.95" customHeight="1" spans="1:4">
      <c r="A90" s="93">
        <v>88</v>
      </c>
      <c r="B90" s="94" t="s">
        <v>581</v>
      </c>
      <c r="C90" s="95">
        <v>41</v>
      </c>
      <c r="D90" s="89" t="s">
        <v>53</v>
      </c>
    </row>
    <row r="91" ht="15.95" customHeight="1" spans="1:4">
      <c r="A91" s="93">
        <v>89</v>
      </c>
      <c r="B91" s="94" t="s">
        <v>582</v>
      </c>
      <c r="C91" s="95">
        <v>41</v>
      </c>
      <c r="D91" s="89" t="s">
        <v>53</v>
      </c>
    </row>
    <row r="92" ht="15.95" customHeight="1" spans="1:4">
      <c r="A92" s="93">
        <v>90</v>
      </c>
      <c r="B92" s="94" t="s">
        <v>583</v>
      </c>
      <c r="C92" s="95">
        <v>30</v>
      </c>
      <c r="D92" s="89" t="s">
        <v>53</v>
      </c>
    </row>
    <row r="93" ht="15.95" customHeight="1" spans="1:4">
      <c r="A93" s="93">
        <v>91</v>
      </c>
      <c r="B93" s="94" t="s">
        <v>584</v>
      </c>
      <c r="C93" s="95">
        <v>30</v>
      </c>
      <c r="D93" s="89" t="s">
        <v>53</v>
      </c>
    </row>
    <row r="94" ht="15.95" customHeight="1" spans="1:4">
      <c r="A94" s="96"/>
      <c r="B94" s="97" t="s">
        <v>38</v>
      </c>
      <c r="C94" s="97">
        <f>SUM(C3:C93)</f>
        <v>5856</v>
      </c>
      <c r="D94" s="97"/>
    </row>
    <row r="95" spans="4:4">
      <c r="D95" s="59"/>
    </row>
    <row r="96" spans="4:4">
      <c r="D96" s="59"/>
    </row>
    <row r="97" s="59" customFormat="1"/>
    <row r="98" s="59" customFormat="1"/>
    <row r="99" s="59" customFormat="1"/>
    <row r="100" s="59" customFormat="1"/>
    <row r="101" s="59" customFormat="1"/>
    <row r="102" s="59" customFormat="1"/>
    <row r="103" s="59" customFormat="1"/>
    <row r="104" s="59" customFormat="1"/>
    <row r="105" s="59" customFormat="1"/>
    <row r="106" s="59" customFormat="1"/>
    <row r="107" s="59" customFormat="1"/>
    <row r="108" s="59" customFormat="1"/>
    <row r="109" s="59" customFormat="1"/>
    <row r="110" s="59" customFormat="1"/>
    <row r="111" s="59" customFormat="1"/>
    <row r="112" s="59" customFormat="1"/>
    <row r="113" s="59" customFormat="1"/>
    <row r="114" s="59" customFormat="1"/>
    <row r="115" s="59" customFormat="1"/>
    <row r="116" s="59" customFormat="1"/>
    <row r="117" s="59" customFormat="1"/>
    <row r="118" s="59" customFormat="1"/>
    <row r="119" s="59" customFormat="1"/>
    <row r="120" s="59" customFormat="1"/>
    <row r="121" s="59" customFormat="1"/>
    <row r="122" s="59" customFormat="1"/>
    <row r="123" s="59" customFormat="1"/>
    <row r="124" s="59" customFormat="1"/>
    <row r="125" s="59" customFormat="1"/>
    <row r="126" s="59" customFormat="1"/>
    <row r="127" s="59" customFormat="1"/>
    <row r="128" s="59" customFormat="1"/>
    <row r="129" s="59" customFormat="1"/>
    <row r="130" s="59" customFormat="1"/>
    <row r="131" s="59" customFormat="1"/>
    <row r="132" s="59" customFormat="1"/>
    <row r="133" s="59" customFormat="1"/>
    <row r="134" s="59" customFormat="1"/>
    <row r="135" s="59" customFormat="1"/>
    <row r="136" s="59" customFormat="1"/>
    <row r="137" s="59" customFormat="1"/>
    <row r="138" s="59" customFormat="1"/>
    <row r="139" s="59" customFormat="1"/>
    <row r="140" s="59" customFormat="1"/>
    <row r="141" s="59" customFormat="1"/>
    <row r="142" s="59" customFormat="1"/>
    <row r="143" s="59" customFormat="1"/>
    <row r="144" s="59" customFormat="1"/>
    <row r="145" s="59" customFormat="1"/>
    <row r="146" s="59" customFormat="1"/>
    <row r="147" s="59" customFormat="1"/>
    <row r="148" s="59" customFormat="1"/>
    <row r="149" s="59" customFormat="1"/>
    <row r="150" s="59" customFormat="1"/>
    <row r="151" s="59" customFormat="1"/>
    <row r="152" s="59" customFormat="1"/>
    <row r="153" s="59" customFormat="1"/>
    <row r="154" s="59" customFormat="1"/>
    <row r="155" s="59" customFormat="1"/>
    <row r="156" s="59" customFormat="1"/>
    <row r="157" s="59" customFormat="1"/>
    <row r="158" s="59" customFormat="1"/>
    <row r="159" s="59" customFormat="1"/>
    <row r="160" s="59" customFormat="1"/>
    <row r="161" s="59" customFormat="1"/>
    <row r="162" s="59" customFormat="1"/>
    <row r="163" s="59" customFormat="1"/>
    <row r="164" s="59" customFormat="1"/>
    <row r="165" s="59" customFormat="1"/>
    <row r="166" s="59" customFormat="1"/>
    <row r="167" s="59" customFormat="1"/>
    <row r="168" s="59" customFormat="1"/>
    <row r="169" s="59" customFormat="1"/>
    <row r="170" s="59" customFormat="1"/>
    <row r="171" s="59" customFormat="1"/>
    <row r="172" s="59" customFormat="1"/>
    <row r="173" s="59" customFormat="1"/>
    <row r="174" s="59" customFormat="1"/>
    <row r="175" s="59" customFormat="1"/>
    <row r="176" s="59" customFormat="1"/>
    <row r="177" s="59" customFormat="1"/>
    <row r="178" s="59" customFormat="1"/>
    <row r="179" s="59" customFormat="1"/>
    <row r="180" s="59" customFormat="1"/>
    <row r="181" s="59" customFormat="1"/>
    <row r="182" s="59" customFormat="1"/>
    <row r="183" s="59" customFormat="1"/>
    <row r="184" s="59" customFormat="1"/>
    <row r="185" s="59" customFormat="1"/>
    <row r="186" s="59" customFormat="1"/>
    <row r="187" s="59" customFormat="1"/>
    <row r="188" s="59" customFormat="1"/>
    <row r="189" s="59" customFormat="1"/>
    <row r="190" s="59" customFormat="1"/>
    <row r="191" s="59" customFormat="1"/>
    <row r="192" s="59" customFormat="1"/>
    <row r="193" s="59" customFormat="1"/>
    <row r="194" s="59" customFormat="1"/>
    <row r="195" s="59" customFormat="1"/>
    <row r="196" s="59" customFormat="1"/>
    <row r="197" s="59" customFormat="1"/>
    <row r="198" s="59" customFormat="1"/>
    <row r="199" s="59" customFormat="1"/>
    <row r="200" s="59" customFormat="1"/>
    <row r="201" s="59" customFormat="1"/>
    <row r="202" s="59" customFormat="1"/>
    <row r="203" s="59" customFormat="1"/>
    <row r="204" s="59" customFormat="1"/>
    <row r="205" s="59" customFormat="1"/>
    <row r="206" s="59" customFormat="1"/>
    <row r="207" s="59" customFormat="1"/>
    <row r="208" s="59" customFormat="1"/>
    <row r="209" s="59" customFormat="1"/>
    <row r="210" s="59" customFormat="1"/>
    <row r="211" s="59" customFormat="1"/>
    <row r="212" s="59" customFormat="1"/>
    <row r="213" s="59" customFormat="1"/>
    <row r="214" s="59" customFormat="1"/>
    <row r="215" s="59" customFormat="1"/>
    <row r="216" s="59" customFormat="1"/>
    <row r="217" s="59" customFormat="1"/>
    <row r="218" s="59" customFormat="1"/>
    <row r="219" s="59" customFormat="1"/>
    <row r="220" s="59" customFormat="1"/>
    <row r="221" s="59" customFormat="1"/>
    <row r="222" s="59" customFormat="1"/>
    <row r="223" s="59" customFormat="1"/>
    <row r="224" s="59" customFormat="1"/>
    <row r="225" s="59" customFormat="1"/>
    <row r="226" s="59" customFormat="1"/>
    <row r="227" s="59" customFormat="1"/>
    <row r="228" s="59" customFormat="1"/>
    <row r="229" s="59" customFormat="1"/>
    <row r="230" s="59" customFormat="1"/>
    <row r="231" s="59" customFormat="1"/>
    <row r="232" s="59" customFormat="1"/>
    <row r="233" s="59" customFormat="1"/>
    <row r="234" s="59" customFormat="1"/>
    <row r="235" s="59" customFormat="1"/>
    <row r="236" s="59" customFormat="1"/>
    <row r="237" s="59" customFormat="1"/>
    <row r="238" s="59" customFormat="1"/>
    <row r="239" s="59" customFormat="1"/>
    <row r="240" s="59" customFormat="1"/>
    <row r="241" s="59" customFormat="1"/>
    <row r="242" s="59" customFormat="1"/>
    <row r="243" s="59" customFormat="1"/>
    <row r="244" s="59" customFormat="1"/>
    <row r="245" s="59" customFormat="1"/>
    <row r="246" s="59" customFormat="1"/>
    <row r="247" s="59" customFormat="1"/>
    <row r="248" s="59" customFormat="1"/>
    <row r="249" s="59" customFormat="1"/>
    <row r="250" s="59" customFormat="1"/>
    <row r="251" s="59" customFormat="1"/>
    <row r="252" s="59" customFormat="1"/>
    <row r="253" s="59" customFormat="1"/>
    <row r="254" s="59" customFormat="1"/>
    <row r="255" s="59" customFormat="1"/>
    <row r="256" s="59" customFormat="1"/>
    <row r="257" s="59" customFormat="1"/>
    <row r="258" s="59" customFormat="1"/>
    <row r="259" s="59" customFormat="1"/>
    <row r="260" s="59" customFormat="1"/>
    <row r="261" s="59" customFormat="1"/>
    <row r="262" s="59" customFormat="1"/>
    <row r="263" s="59" customFormat="1"/>
    <row r="264" s="59" customFormat="1"/>
    <row r="265" s="59" customFormat="1"/>
    <row r="266" s="59" customFormat="1"/>
    <row r="267" s="59" customFormat="1"/>
    <row r="268" s="59" customFormat="1"/>
    <row r="269" s="59" customFormat="1"/>
    <row r="270" s="59" customFormat="1"/>
    <row r="271" s="59" customFormat="1"/>
    <row r="272" s="59" customFormat="1"/>
    <row r="273" s="59" customFormat="1"/>
    <row r="274" s="59" customFormat="1"/>
    <row r="275" s="59" customFormat="1"/>
    <row r="276" s="59" customFormat="1"/>
    <row r="277" s="59" customFormat="1"/>
    <row r="278" s="59" customFormat="1"/>
    <row r="279" s="59" customFormat="1"/>
    <row r="280" s="59" customFormat="1"/>
    <row r="281" s="59" customFormat="1"/>
    <row r="282" s="59" customFormat="1"/>
    <row r="283" s="59" customFormat="1"/>
    <row r="284" s="59" customFormat="1"/>
    <row r="285" s="59" customFormat="1"/>
    <row r="286" s="59" customFormat="1"/>
    <row r="287" s="59" customFormat="1"/>
    <row r="288" s="59" customFormat="1"/>
    <row r="289" s="59" customFormat="1"/>
    <row r="290" s="59" customFormat="1"/>
    <row r="291" s="59" customFormat="1"/>
    <row r="292" s="59" customFormat="1"/>
    <row r="293" s="59" customFormat="1"/>
    <row r="294" s="59" customFormat="1"/>
    <row r="295" s="59" customFormat="1"/>
    <row r="296" s="59" customFormat="1"/>
    <row r="297" s="59" customFormat="1"/>
    <row r="298" s="59" customFormat="1"/>
    <row r="299" s="59" customFormat="1"/>
    <row r="300" s="59" customFormat="1"/>
    <row r="301" s="59" customFormat="1"/>
    <row r="302" s="59" customFormat="1"/>
    <row r="303" s="59" customFormat="1"/>
    <row r="304" s="59" customFormat="1"/>
    <row r="305" s="59" customFormat="1"/>
    <row r="306" s="59" customFormat="1"/>
    <row r="307" s="59" customFormat="1"/>
    <row r="308" s="59" customFormat="1"/>
    <row r="309" s="59" customFormat="1"/>
    <row r="310" s="59" customFormat="1"/>
    <row r="311" s="59" customFormat="1"/>
    <row r="312" s="59" customFormat="1"/>
    <row r="313" s="59" customFormat="1"/>
    <row r="314" s="59" customFormat="1"/>
    <row r="315" s="59" customFormat="1"/>
    <row r="316" s="59" customFormat="1"/>
    <row r="317" s="59" customFormat="1"/>
    <row r="318" s="59" customFormat="1"/>
    <row r="319" s="59" customFormat="1"/>
    <row r="320" s="59" customFormat="1"/>
    <row r="321" s="59" customFormat="1"/>
    <row r="322" s="59" customFormat="1"/>
    <row r="323" s="59" customFormat="1"/>
    <row r="324" s="59" customFormat="1"/>
    <row r="325" s="59" customFormat="1"/>
    <row r="326" s="59" customFormat="1"/>
    <row r="327" s="59" customFormat="1"/>
    <row r="328" s="59" customFormat="1"/>
    <row r="329" s="59" customFormat="1"/>
    <row r="330" s="59" customFormat="1"/>
    <row r="331" s="59" customFormat="1"/>
    <row r="332" s="59" customFormat="1"/>
    <row r="333" s="59" customFormat="1"/>
    <row r="334" s="59" customFormat="1"/>
    <row r="335" s="59" customFormat="1"/>
    <row r="336" s="59" customFormat="1"/>
    <row r="337" s="59" customFormat="1"/>
    <row r="338" s="59" customFormat="1"/>
    <row r="339" s="59" customFormat="1"/>
    <row r="340" s="59" customFormat="1"/>
    <row r="341" s="59" customFormat="1"/>
    <row r="342" s="59" customFormat="1"/>
    <row r="343" s="59" customFormat="1"/>
    <row r="344" s="59" customFormat="1"/>
    <row r="345" s="59" customFormat="1"/>
    <row r="346" s="59" customFormat="1"/>
    <row r="347" s="59" customFormat="1"/>
    <row r="348" s="59" customFormat="1"/>
    <row r="349" s="59" customFormat="1"/>
    <row r="350" s="59" customFormat="1"/>
    <row r="351" s="59" customFormat="1"/>
    <row r="352" s="59" customFormat="1"/>
    <row r="353" s="59" customFormat="1"/>
    <row r="354" s="59" customFormat="1"/>
    <row r="355" s="59" customFormat="1"/>
    <row r="356" s="59" customFormat="1"/>
    <row r="357" s="59" customFormat="1"/>
    <row r="358" s="59" customFormat="1"/>
    <row r="359" s="59" customFormat="1"/>
    <row r="360" s="59" customFormat="1"/>
    <row r="361" s="59" customFormat="1"/>
    <row r="362" s="59" customFormat="1"/>
    <row r="363" s="59" customFormat="1"/>
    <row r="364" s="59" customFormat="1"/>
    <row r="365" s="59" customFormat="1"/>
    <row r="366" s="59" customFormat="1"/>
    <row r="367" s="59" customFormat="1"/>
    <row r="368" s="59" customFormat="1"/>
    <row r="369" s="59" customFormat="1"/>
    <row r="370" s="59" customFormat="1"/>
    <row r="371" s="59" customFormat="1"/>
    <row r="372" s="59" customFormat="1"/>
    <row r="373" s="59" customFormat="1"/>
    <row r="374" s="59" customFormat="1"/>
    <row r="375" s="59" customFormat="1"/>
    <row r="376" s="59" customFormat="1"/>
    <row r="377" s="59" customFormat="1"/>
    <row r="378" s="59" customFormat="1"/>
    <row r="379" s="59" customFormat="1"/>
    <row r="380" s="59" customFormat="1"/>
    <row r="381" s="59" customFormat="1"/>
    <row r="382" s="59" customFormat="1"/>
    <row r="383" s="59" customFormat="1"/>
    <row r="384" s="59" customFormat="1"/>
    <row r="385" s="59" customFormat="1"/>
    <row r="386" s="59" customFormat="1"/>
    <row r="387" s="59" customFormat="1"/>
    <row r="388" s="59" customFormat="1"/>
    <row r="389" s="59" customFormat="1"/>
    <row r="390" s="59" customFormat="1"/>
    <row r="391" s="59" customFormat="1"/>
    <row r="392" s="59" customFormat="1"/>
    <row r="393" s="59" customFormat="1"/>
    <row r="394" s="59" customFormat="1"/>
    <row r="395" s="59" customFormat="1"/>
    <row r="396" s="59" customFormat="1"/>
    <row r="397" s="59" customFormat="1"/>
    <row r="398" s="59" customFormat="1"/>
    <row r="399" s="59" customFormat="1"/>
    <row r="400" s="59" customFormat="1"/>
    <row r="401" s="59" customFormat="1"/>
    <row r="402" s="59" customFormat="1"/>
    <row r="403" s="59" customFormat="1"/>
    <row r="404" s="59" customFormat="1"/>
    <row r="405" s="59" customFormat="1"/>
    <row r="406" s="59" customFormat="1"/>
    <row r="407" s="59" customFormat="1"/>
    <row r="408" s="59" customFormat="1"/>
    <row r="409" s="59" customFormat="1"/>
    <row r="410" s="59" customFormat="1"/>
    <row r="411" s="59" customFormat="1"/>
    <row r="412" s="59" customFormat="1"/>
    <row r="413" s="59" customFormat="1"/>
    <row r="414" s="59" customFormat="1"/>
    <row r="415" s="59" customFormat="1"/>
    <row r="416" s="59" customFormat="1"/>
    <row r="417" s="59" customFormat="1"/>
    <row r="418" s="59" customFormat="1"/>
    <row r="419" s="59" customFormat="1"/>
    <row r="420" s="59" customFormat="1"/>
    <row r="421" s="59" customFormat="1"/>
    <row r="422" s="59" customFormat="1"/>
    <row r="423" s="59" customFormat="1"/>
    <row r="424" s="59" customFormat="1"/>
    <row r="425" s="59" customFormat="1"/>
    <row r="426" s="59" customFormat="1"/>
    <row r="427" s="59" customFormat="1"/>
    <row r="428" s="59" customFormat="1"/>
    <row r="429" s="59" customFormat="1"/>
    <row r="430" s="59" customFormat="1"/>
    <row r="431" s="59" customFormat="1"/>
    <row r="432" s="59" customFormat="1"/>
    <row r="433" s="59" customFormat="1"/>
    <row r="434" s="59" customFormat="1"/>
    <row r="435" s="59" customFormat="1"/>
    <row r="436" s="59" customFormat="1"/>
    <row r="437" s="59" customFormat="1"/>
    <row r="438" s="59" customFormat="1"/>
    <row r="439" s="59" customFormat="1"/>
    <row r="440" s="59" customFormat="1"/>
    <row r="441" s="59" customFormat="1"/>
    <row r="442" s="59" customFormat="1"/>
    <row r="443" s="59" customFormat="1"/>
    <row r="444" s="59" customFormat="1"/>
    <row r="445" s="59" customFormat="1"/>
    <row r="446" s="59" customFormat="1"/>
    <row r="447" s="59" customFormat="1"/>
    <row r="448" s="59" customFormat="1"/>
    <row r="449" s="59" customFormat="1"/>
    <row r="450" s="59" customFormat="1"/>
    <row r="451" s="59" customFormat="1"/>
    <row r="452" s="59" customFormat="1"/>
    <row r="453" s="59" customFormat="1"/>
    <row r="454" s="59" customFormat="1"/>
    <row r="455" s="59" customFormat="1"/>
    <row r="456" s="59" customFormat="1"/>
    <row r="457" s="59" customFormat="1"/>
    <row r="458" s="59" customFormat="1"/>
    <row r="459" s="59" customFormat="1"/>
    <row r="460" s="59" customFormat="1"/>
    <row r="461" s="59" customFormat="1"/>
    <row r="462" s="59" customFormat="1"/>
    <row r="463" s="59" customFormat="1"/>
    <row r="464" s="59" customFormat="1"/>
    <row r="465" s="59" customFormat="1"/>
    <row r="466" s="59" customFormat="1"/>
    <row r="467" s="59" customFormat="1"/>
    <row r="468" s="59" customFormat="1"/>
    <row r="469" s="59" customFormat="1"/>
    <row r="470" s="59" customFormat="1"/>
    <row r="471" s="59" customFormat="1"/>
    <row r="472" s="59" customFormat="1"/>
    <row r="473" s="59" customFormat="1"/>
    <row r="474" s="59" customFormat="1"/>
    <row r="475" s="59" customFormat="1"/>
    <row r="476" s="59" customFormat="1"/>
    <row r="477" s="59" customFormat="1"/>
    <row r="478" s="59" customFormat="1"/>
    <row r="479" s="59" customFormat="1"/>
    <row r="480" s="59" customFormat="1"/>
    <row r="481" s="59" customFormat="1"/>
    <row r="482" s="59" customFormat="1"/>
    <row r="483" s="59" customFormat="1"/>
    <row r="484" s="59" customFormat="1"/>
    <row r="485" s="59" customFormat="1"/>
    <row r="486" s="59" customFormat="1"/>
    <row r="487" s="59" customFormat="1"/>
    <row r="488" s="59" customFormat="1"/>
    <row r="489" s="59" customFormat="1"/>
    <row r="490" s="59" customFormat="1"/>
    <row r="491" s="59" customFormat="1"/>
    <row r="492" s="59" customFormat="1"/>
    <row r="493" s="59" customFormat="1"/>
    <row r="494" s="59" customFormat="1"/>
    <row r="495" s="59" customFormat="1"/>
    <row r="496" s="59" customFormat="1"/>
    <row r="497" s="59" customFormat="1"/>
    <row r="498" s="59" customFormat="1"/>
    <row r="499" s="59" customFormat="1"/>
    <row r="500" s="59" customFormat="1"/>
    <row r="501" s="59" customFormat="1"/>
    <row r="502" s="59" customFormat="1"/>
    <row r="503" s="59" customFormat="1"/>
    <row r="504" s="59" customFormat="1"/>
    <row r="505" s="59" customFormat="1"/>
    <row r="506" s="59" customFormat="1"/>
    <row r="507" s="59" customFormat="1"/>
    <row r="508" s="59" customFormat="1"/>
    <row r="509" s="59" customFormat="1"/>
    <row r="510" s="59" customFormat="1"/>
    <row r="511" s="59" customFormat="1"/>
    <row r="512" s="59" customFormat="1"/>
    <row r="513" s="59" customFormat="1"/>
    <row r="514" s="59" customFormat="1"/>
    <row r="515" s="59" customFormat="1"/>
    <row r="516" s="59" customFormat="1"/>
    <row r="517" s="59" customFormat="1"/>
    <row r="518" s="59" customFormat="1"/>
    <row r="519" s="59" customFormat="1"/>
    <row r="520" s="59" customFormat="1"/>
    <row r="521" s="59" customFormat="1"/>
    <row r="522" s="59" customFormat="1"/>
    <row r="523" s="59" customFormat="1"/>
    <row r="524" s="59" customFormat="1"/>
    <row r="525" s="59" customFormat="1"/>
    <row r="526" s="59" customFormat="1"/>
    <row r="527" s="59" customFormat="1"/>
    <row r="528" s="59" customFormat="1"/>
    <row r="529" s="59" customFormat="1"/>
    <row r="530" s="59" customFormat="1"/>
    <row r="531" s="59" customFormat="1"/>
    <row r="532" s="59" customFormat="1"/>
    <row r="533" s="59" customFormat="1"/>
    <row r="534" s="59" customFormat="1"/>
    <row r="535" s="59" customFormat="1"/>
    <row r="536" s="59" customFormat="1"/>
    <row r="537" s="59" customFormat="1"/>
    <row r="538" s="59" customFormat="1"/>
    <row r="539" s="59" customFormat="1"/>
    <row r="540" s="59" customFormat="1"/>
    <row r="541" s="59" customFormat="1"/>
    <row r="542" s="59" customFormat="1"/>
    <row r="543" s="59" customFormat="1"/>
    <row r="544" s="59" customFormat="1"/>
    <row r="545" s="59" customFormat="1"/>
    <row r="546" s="59" customFormat="1"/>
    <row r="547" s="59" customFormat="1"/>
    <row r="548" s="59" customFormat="1"/>
    <row r="549" s="59" customFormat="1"/>
    <row r="550" s="59" customFormat="1"/>
    <row r="551" s="59" customFormat="1"/>
    <row r="552" s="59" customFormat="1"/>
    <row r="553" s="59" customFormat="1"/>
    <row r="554" s="59" customFormat="1"/>
    <row r="555" s="59" customFormat="1"/>
    <row r="556" s="59" customFormat="1"/>
    <row r="557" s="59" customFormat="1"/>
    <row r="558" s="59" customFormat="1"/>
    <row r="559" s="59" customFormat="1"/>
    <row r="560" s="59" customFormat="1"/>
    <row r="561" s="59" customFormat="1"/>
    <row r="562" s="59" customFormat="1"/>
    <row r="563" s="59" customFormat="1"/>
    <row r="564" s="59" customFormat="1"/>
    <row r="565" s="59" customFormat="1"/>
    <row r="566" s="59" customFormat="1"/>
    <row r="567" s="59" customFormat="1"/>
  </sheetData>
  <protectedRanges>
    <protectedRange sqref="B81:B92" name="台账_15"/>
    <protectedRange sqref="B3:B80" name="台账"/>
    <protectedRange sqref="C3:C80" name="台账_2"/>
  </protectedRanges>
  <autoFilter ref="A1:D94">
    <extLst/>
  </autoFilter>
  <mergeCells count="1">
    <mergeCell ref="A1:D1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zoomScaleSheetLayoutView="60" workbookViewId="0">
      <selection activeCell="D16" sqref="D16"/>
    </sheetView>
  </sheetViews>
  <sheetFormatPr defaultColWidth="8.75" defaultRowHeight="14.25" outlineLevelRow="7" outlineLevelCol="3"/>
  <cols>
    <col min="1" max="1" width="6.875" style="59" customWidth="1"/>
    <col min="2" max="2" width="10.625" style="59" customWidth="1"/>
    <col min="3" max="3" width="10.25" style="59" customWidth="1"/>
    <col min="4" max="4" width="19.875" style="84" customWidth="1"/>
    <col min="5" max="24" width="9" style="59"/>
    <col min="25" max="16384" width="8.75" style="59"/>
  </cols>
  <sheetData>
    <row r="1" ht="32.25" customHeight="1" spans="1:4">
      <c r="A1" s="85" t="s">
        <v>585</v>
      </c>
      <c r="B1" s="86"/>
      <c r="C1" s="86"/>
      <c r="D1" s="86"/>
    </row>
    <row r="2" s="83" customFormat="1" ht="51" customHeight="1" spans="1:4">
      <c r="A2" s="87" t="s">
        <v>41</v>
      </c>
      <c r="B2" s="88" t="s">
        <v>48</v>
      </c>
      <c r="C2" s="41" t="s">
        <v>43</v>
      </c>
      <c r="D2" s="88" t="s">
        <v>50</v>
      </c>
    </row>
    <row r="3" ht="17.1" customHeight="1" spans="1:4">
      <c r="A3" s="87">
        <v>1</v>
      </c>
      <c r="B3" s="89" t="s">
        <v>586</v>
      </c>
      <c r="C3" s="89">
        <v>445</v>
      </c>
      <c r="D3" s="90" t="s">
        <v>53</v>
      </c>
    </row>
    <row r="4" ht="17.1" customHeight="1" spans="1:4">
      <c r="A4" s="87">
        <v>2</v>
      </c>
      <c r="B4" s="89" t="s">
        <v>587</v>
      </c>
      <c r="C4" s="89">
        <v>48</v>
      </c>
      <c r="D4" s="90" t="s">
        <v>17</v>
      </c>
    </row>
    <row r="5" ht="17.1" customHeight="1" spans="1:4">
      <c r="A5" s="91"/>
      <c r="B5" s="91" t="s">
        <v>38</v>
      </c>
      <c r="C5" s="89">
        <f>SUM(C3:C4)</f>
        <v>493</v>
      </c>
      <c r="D5" s="91"/>
    </row>
    <row r="6" ht="17.1" customHeight="1" spans="1:4">
      <c r="A6" s="92"/>
      <c r="B6" s="92"/>
      <c r="C6" s="92"/>
      <c r="D6" s="92"/>
    </row>
    <row r="7" ht="17.1" customHeight="1" spans="1:4">
      <c r="A7" s="92"/>
      <c r="B7" s="92"/>
      <c r="C7" s="92"/>
      <c r="D7" s="92"/>
    </row>
    <row r="8" ht="17.1" customHeight="1" spans="1:4">
      <c r="A8" s="92"/>
      <c r="B8" s="92"/>
      <c r="C8" s="92"/>
      <c r="D8" s="92"/>
    </row>
  </sheetData>
  <autoFilter ref="A1:D5">
    <extLst/>
  </autoFilter>
  <mergeCells count="1">
    <mergeCell ref="A1:D1"/>
  </mergeCells>
  <pageMargins left="0.75" right="0.75" top="1" bottom="1" header="0.5" footer="0.5"/>
  <pageSetup paperSize="9" orientation="portrait" horizontalDpi="600" verticalDpi="6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P15"/>
  <sheetViews>
    <sheetView zoomScaleSheetLayoutView="60" topLeftCell="B4" workbookViewId="0">
      <selection activeCell="G11" sqref="G11"/>
    </sheetView>
  </sheetViews>
  <sheetFormatPr defaultColWidth="9" defaultRowHeight="14.25"/>
  <cols>
    <col min="4" max="8" width="12.625" customWidth="1"/>
    <col min="9" max="9" width="22.25" customWidth="1"/>
    <col min="11" max="11" width="12.75"/>
    <col min="12" max="12" width="10.5"/>
    <col min="13" max="13" width="9.375"/>
    <col min="14" max="14" width="12.75"/>
    <col min="15" max="15" width="10.5"/>
    <col min="16" max="16" width="9.375"/>
  </cols>
  <sheetData>
    <row r="3" ht="70.5" customHeight="1" spans="3:9">
      <c r="C3" s="14" t="s">
        <v>1</v>
      </c>
      <c r="D3" s="15" t="s">
        <v>588</v>
      </c>
      <c r="E3" s="16"/>
      <c r="F3" s="27"/>
      <c r="G3" s="28" t="s">
        <v>589</v>
      </c>
      <c r="H3" s="28"/>
      <c r="I3" s="28"/>
    </row>
    <row r="4" ht="53.25" customHeight="1" spans="3:16">
      <c r="C4" s="17"/>
      <c r="D4" s="18" t="s">
        <v>590</v>
      </c>
      <c r="E4" s="18" t="s">
        <v>591</v>
      </c>
      <c r="F4" s="18" t="s">
        <v>592</v>
      </c>
      <c r="G4" s="18" t="s">
        <v>590</v>
      </c>
      <c r="H4" s="18" t="s">
        <v>591</v>
      </c>
      <c r="I4" s="18" t="s">
        <v>592</v>
      </c>
      <c r="K4" s="79" t="s">
        <v>593</v>
      </c>
      <c r="L4" s="79" t="s">
        <v>594</v>
      </c>
      <c r="M4" s="79" t="s">
        <v>595</v>
      </c>
      <c r="N4" s="79" t="s">
        <v>593</v>
      </c>
      <c r="O4" s="79" t="s">
        <v>594</v>
      </c>
      <c r="P4" s="79" t="s">
        <v>595</v>
      </c>
    </row>
    <row r="5" s="13" customFormat="1" ht="35.1" customHeight="1" spans="3:16">
      <c r="C5" s="19" t="s">
        <v>9</v>
      </c>
      <c r="D5" s="20" t="e">
        <f>'A区 '!#REF!</f>
        <v>#REF!</v>
      </c>
      <c r="E5" s="20" t="e">
        <f>D5</f>
        <v>#REF!</v>
      </c>
      <c r="F5" s="20" t="e">
        <f>E5*1.05</f>
        <v>#REF!</v>
      </c>
      <c r="G5" s="20">
        <v>34.17</v>
      </c>
      <c r="H5" s="30">
        <f>G5-4</f>
        <v>30.17</v>
      </c>
      <c r="I5" s="30">
        <f>H5*1.05</f>
        <v>31.68</v>
      </c>
      <c r="K5" s="72" t="e">
        <f>'A区 '!#REF!</f>
        <v>#REF!</v>
      </c>
      <c r="L5" s="72">
        <f>'A区 '!C317</f>
        <v>22418.18</v>
      </c>
      <c r="M5" s="72" t="e">
        <f t="shared" ref="M5:M12" si="0">K5/L5</f>
        <v>#REF!</v>
      </c>
      <c r="N5" s="72" t="e">
        <f>'A区 '!#REF!</f>
        <v>#REF!</v>
      </c>
      <c r="O5" s="72">
        <f>'A区 '!E317</f>
        <v>21823.06</v>
      </c>
      <c r="P5" s="72" t="e">
        <f>N5/O5</f>
        <v>#REF!</v>
      </c>
    </row>
    <row r="6" s="13" customFormat="1" ht="35.1" customHeight="1" spans="3:16">
      <c r="C6" s="19" t="s">
        <v>19</v>
      </c>
      <c r="D6" s="20">
        <f>B区!E59</f>
        <v>0</v>
      </c>
      <c r="E6" s="20">
        <f t="shared" ref="E6:E11" si="1">D6</f>
        <v>0</v>
      </c>
      <c r="F6" s="20">
        <f t="shared" ref="F6:F11" si="2">E6*1.05</f>
        <v>0</v>
      </c>
      <c r="G6" s="20" t="e">
        <f>B区!#REF!</f>
        <v>#REF!</v>
      </c>
      <c r="H6" s="30" t="e">
        <f>G6-4</f>
        <v>#REF!</v>
      </c>
      <c r="I6" s="30" t="e">
        <f>H6*1.05</f>
        <v>#REF!</v>
      </c>
      <c r="K6" s="72" t="e">
        <f>B区!#REF!</f>
        <v>#REF!</v>
      </c>
      <c r="L6" s="72">
        <f>B区!C56</f>
        <v>6221</v>
      </c>
      <c r="M6" s="72" t="e">
        <f t="shared" si="0"/>
        <v>#REF!</v>
      </c>
      <c r="N6" s="72" t="e">
        <f>B区!#REF!</f>
        <v>#REF!</v>
      </c>
      <c r="O6" s="72">
        <f>B区!F56</f>
        <v>5847</v>
      </c>
      <c r="P6" s="72" t="e">
        <f>N6/O6</f>
        <v>#REF!</v>
      </c>
    </row>
    <row r="7" s="13" customFormat="1" ht="35.1" customHeight="1" spans="3:16">
      <c r="C7" s="19" t="s">
        <v>27</v>
      </c>
      <c r="D7" s="20" t="e">
        <f>C区!#REF!</f>
        <v>#REF!</v>
      </c>
      <c r="E7" s="20" t="e">
        <f t="shared" si="1"/>
        <v>#REF!</v>
      </c>
      <c r="F7" s="20" t="e">
        <f t="shared" si="2"/>
        <v>#REF!</v>
      </c>
      <c r="G7" s="20">
        <f>C区!G77</f>
        <v>0</v>
      </c>
      <c r="H7" s="30">
        <f>G7-4</f>
        <v>-4</v>
      </c>
      <c r="I7" s="30">
        <f>H7*1.05</f>
        <v>-4.2</v>
      </c>
      <c r="K7" s="72" t="e">
        <f>C区!#REF!</f>
        <v>#REF!</v>
      </c>
      <c r="L7" s="72">
        <f>C区!C73</f>
        <v>4162.5</v>
      </c>
      <c r="M7" s="72" t="e">
        <f t="shared" si="0"/>
        <v>#REF!</v>
      </c>
      <c r="N7" s="72" t="e">
        <f>C区!#REF!</f>
        <v>#REF!</v>
      </c>
      <c r="O7" s="72">
        <f>C区!F73</f>
        <v>1400</v>
      </c>
      <c r="P7" s="72" t="e">
        <f>N7/O7</f>
        <v>#REF!</v>
      </c>
    </row>
    <row r="8" s="13" customFormat="1" ht="35.1" customHeight="1" spans="3:16">
      <c r="C8" s="19" t="s">
        <v>29</v>
      </c>
      <c r="D8" s="20" t="e">
        <f>#REF!</f>
        <v>#REF!</v>
      </c>
      <c r="E8" s="20" t="e">
        <f t="shared" si="1"/>
        <v>#REF!</v>
      </c>
      <c r="F8" s="20" t="e">
        <f t="shared" si="2"/>
        <v>#REF!</v>
      </c>
      <c r="G8" s="20"/>
      <c r="H8" s="20"/>
      <c r="I8" s="1"/>
      <c r="K8" s="72" t="e">
        <f>#REF!</f>
        <v>#REF!</v>
      </c>
      <c r="L8" s="73" t="e">
        <f>#REF!</f>
        <v>#REF!</v>
      </c>
      <c r="M8" s="72" t="e">
        <f t="shared" si="0"/>
        <v>#REF!</v>
      </c>
      <c r="N8" s="72"/>
      <c r="O8" s="72"/>
      <c r="P8" s="72"/>
    </row>
    <row r="9" s="13" customFormat="1" ht="35.1" customHeight="1" spans="3:16">
      <c r="C9" s="19" t="s">
        <v>31</v>
      </c>
      <c r="D9" s="20" t="e">
        <f>#REF!</f>
        <v>#REF!</v>
      </c>
      <c r="E9" s="20" t="e">
        <f t="shared" si="1"/>
        <v>#REF!</v>
      </c>
      <c r="F9" s="20" t="e">
        <f t="shared" si="2"/>
        <v>#REF!</v>
      </c>
      <c r="G9" s="20"/>
      <c r="H9" s="20"/>
      <c r="I9" s="1"/>
      <c r="K9" s="72" t="e">
        <f>#REF!</f>
        <v>#REF!</v>
      </c>
      <c r="L9" s="72" t="e">
        <f>#REF!</f>
        <v>#REF!</v>
      </c>
      <c r="M9" s="72" t="e">
        <f t="shared" si="0"/>
        <v>#REF!</v>
      </c>
      <c r="N9" s="72"/>
      <c r="O9" s="72"/>
      <c r="P9" s="72"/>
    </row>
    <row r="10" s="13" customFormat="1" ht="35.1" customHeight="1" spans="3:16">
      <c r="C10" s="19" t="s">
        <v>33</v>
      </c>
      <c r="D10" s="20">
        <f>P区店面!D97</f>
        <v>0</v>
      </c>
      <c r="E10" s="20">
        <f>D10+25</f>
        <v>25</v>
      </c>
      <c r="F10" s="20">
        <f t="shared" si="2"/>
        <v>26.25</v>
      </c>
      <c r="G10" s="20"/>
      <c r="H10" s="20"/>
      <c r="I10" s="1"/>
      <c r="K10" s="72" t="e">
        <f>P区店面!#REF!</f>
        <v>#REF!</v>
      </c>
      <c r="L10" s="72">
        <f>P区店面!C94</f>
        <v>5856</v>
      </c>
      <c r="M10" s="72" t="e">
        <f t="shared" si="0"/>
        <v>#REF!</v>
      </c>
      <c r="N10" s="72"/>
      <c r="O10" s="72"/>
      <c r="P10" s="72"/>
    </row>
    <row r="11" s="13" customFormat="1" ht="35.1" customHeight="1" spans="3:16">
      <c r="C11" s="19" t="s">
        <v>36</v>
      </c>
      <c r="D11" s="20">
        <f>北堤!D8</f>
        <v>0</v>
      </c>
      <c r="E11" s="20">
        <f t="shared" si="1"/>
        <v>0</v>
      </c>
      <c r="F11" s="20">
        <f t="shared" si="2"/>
        <v>0</v>
      </c>
      <c r="G11" s="20"/>
      <c r="H11" s="20"/>
      <c r="I11" s="1"/>
      <c r="K11" s="72" t="e">
        <f>北堤!#REF!</f>
        <v>#REF!</v>
      </c>
      <c r="L11" s="72">
        <f>北堤!C5</f>
        <v>493</v>
      </c>
      <c r="M11" s="72" t="e">
        <f t="shared" si="0"/>
        <v>#REF!</v>
      </c>
      <c r="N11" s="72"/>
      <c r="O11" s="72"/>
      <c r="P11" s="72"/>
    </row>
    <row r="12" spans="11:16">
      <c r="K12" s="80" t="e">
        <f>SUM(K5:K11)</f>
        <v>#REF!</v>
      </c>
      <c r="L12" s="81" t="e">
        <f>SUM(L5:L11)</f>
        <v>#REF!</v>
      </c>
      <c r="M12" s="76" t="e">
        <f t="shared" si="0"/>
        <v>#REF!</v>
      </c>
      <c r="N12" s="80" t="e">
        <f>SUM(N5:N11)</f>
        <v>#REF!</v>
      </c>
      <c r="O12" s="81">
        <f>SUM(O5:O11)</f>
        <v>29070.06</v>
      </c>
      <c r="P12" s="82" t="e">
        <f>N12/O12</f>
        <v>#REF!</v>
      </c>
    </row>
    <row r="13" spans="11:16">
      <c r="K13" s="23"/>
      <c r="L13" s="23"/>
      <c r="M13" s="23"/>
      <c r="N13" s="23"/>
      <c r="O13" s="23"/>
      <c r="P13" s="23"/>
    </row>
    <row r="14" spans="11:16">
      <c r="K14" s="23"/>
      <c r="L14" s="23"/>
      <c r="M14" s="23"/>
      <c r="N14" s="69" t="e">
        <f>L12+O12</f>
        <v>#REF!</v>
      </c>
      <c r="O14" s="23"/>
      <c r="P14" s="23"/>
    </row>
    <row r="15" spans="11:16">
      <c r="K15" s="53" t="e">
        <f>K5+K6+K7</f>
        <v>#REF!</v>
      </c>
      <c r="L15" s="53">
        <f>L5+L6+L7</f>
        <v>32801.68</v>
      </c>
      <c r="M15" s="54" t="e">
        <f>K15/L15</f>
        <v>#REF!</v>
      </c>
      <c r="N15" s="23"/>
      <c r="O15" s="23"/>
      <c r="P15" s="23"/>
    </row>
  </sheetData>
  <mergeCells count="3">
    <mergeCell ref="D3:F3"/>
    <mergeCell ref="G3:I3"/>
    <mergeCell ref="C3:C4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U51"/>
  <sheetViews>
    <sheetView zoomScaleSheetLayoutView="60" workbookViewId="0">
      <selection activeCell="R9" sqref="R9"/>
    </sheetView>
  </sheetViews>
  <sheetFormatPr defaultColWidth="9" defaultRowHeight="14.25"/>
  <cols>
    <col min="4" max="9" width="12.625" customWidth="1"/>
    <col min="10" max="10" width="11.75" customWidth="1"/>
    <col min="11" max="11" width="23.375" customWidth="1"/>
    <col min="12" max="12" width="25.5" customWidth="1"/>
    <col min="14" max="14" width="12.75"/>
    <col min="15" max="15" width="10.5"/>
    <col min="16" max="16" width="9.375"/>
    <col min="17" max="17" width="12.75"/>
    <col min="18" max="18" width="10.5"/>
    <col min="19" max="19" width="11.625"/>
  </cols>
  <sheetData>
    <row r="3" ht="70.5" customHeight="1" spans="3:12">
      <c r="C3" s="14" t="s">
        <v>1</v>
      </c>
      <c r="D3" s="15" t="s">
        <v>588</v>
      </c>
      <c r="E3" s="16"/>
      <c r="F3" s="16"/>
      <c r="G3" s="27"/>
      <c r="H3" s="28" t="s">
        <v>596</v>
      </c>
      <c r="I3" s="28"/>
      <c r="J3" s="28"/>
      <c r="K3" s="28"/>
      <c r="L3" s="39"/>
    </row>
    <row r="4" ht="53.25" customHeight="1" spans="3:19">
      <c r="C4" s="17"/>
      <c r="D4" s="18" t="s">
        <v>597</v>
      </c>
      <c r="E4" s="18" t="s">
        <v>598</v>
      </c>
      <c r="F4" s="18" t="s">
        <v>591</v>
      </c>
      <c r="G4" s="18" t="s">
        <v>592</v>
      </c>
      <c r="H4" s="18" t="s">
        <v>597</v>
      </c>
      <c r="I4" s="18" t="s">
        <v>598</v>
      </c>
      <c r="J4" s="18" t="s">
        <v>591</v>
      </c>
      <c r="K4" s="18" t="s">
        <v>592</v>
      </c>
      <c r="L4" s="40"/>
      <c r="N4" s="79" t="s">
        <v>593</v>
      </c>
      <c r="O4" s="79" t="s">
        <v>594</v>
      </c>
      <c r="P4" s="79" t="s">
        <v>595</v>
      </c>
      <c r="Q4" s="79" t="s">
        <v>593</v>
      </c>
      <c r="R4" s="79" t="s">
        <v>594</v>
      </c>
      <c r="S4" s="79" t="s">
        <v>595</v>
      </c>
    </row>
    <row r="5" s="13" customFormat="1" ht="35.1" customHeight="1" spans="3:19">
      <c r="C5" s="19" t="s">
        <v>9</v>
      </c>
      <c r="D5" s="20">
        <v>86.17</v>
      </c>
      <c r="E5" s="21" t="s">
        <v>599</v>
      </c>
      <c r="F5" s="20">
        <f>D5</f>
        <v>86.17</v>
      </c>
      <c r="G5" s="20">
        <f>F5*1.05</f>
        <v>90.48</v>
      </c>
      <c r="H5" s="20">
        <v>34.17</v>
      </c>
      <c r="I5" s="21" t="s">
        <v>600</v>
      </c>
      <c r="J5" s="29">
        <f>H5-4</f>
        <v>30.17</v>
      </c>
      <c r="K5" s="30">
        <f>J5*1.05</f>
        <v>31.68</v>
      </c>
      <c r="L5" s="44"/>
      <c r="M5" s="19" t="s">
        <v>9</v>
      </c>
      <c r="N5" s="72" t="e">
        <f>'A区 '!#REF!</f>
        <v>#REF!</v>
      </c>
      <c r="O5" s="72">
        <f>'A区 '!C321</f>
        <v>0</v>
      </c>
      <c r="P5" s="72" t="e">
        <f t="shared" ref="P5:P13" si="0">N5/O5</f>
        <v>#REF!</v>
      </c>
      <c r="Q5" s="72" t="e">
        <f>'A区 '!#REF!</f>
        <v>#REF!</v>
      </c>
      <c r="R5" s="72">
        <f>'A区 '!E317</f>
        <v>21823.06</v>
      </c>
      <c r="S5" s="72" t="e">
        <f>Q5/R5</f>
        <v>#REF!</v>
      </c>
    </row>
    <row r="6" s="13" customFormat="1" ht="35.1" customHeight="1" spans="3:19">
      <c r="C6" s="19" t="s">
        <v>19</v>
      </c>
      <c r="D6" s="20">
        <v>82.87</v>
      </c>
      <c r="E6" s="21" t="s">
        <v>601</v>
      </c>
      <c r="F6" s="20">
        <f t="shared" ref="F6:F11" si="1">D6</f>
        <v>82.87</v>
      </c>
      <c r="G6" s="20">
        <f t="shared" ref="G6:G11" si="2">F6*1.05</f>
        <v>87.01</v>
      </c>
      <c r="H6" s="20" t="e">
        <f>B区!#REF!</f>
        <v>#REF!</v>
      </c>
      <c r="I6" s="21" t="s">
        <v>602</v>
      </c>
      <c r="J6" s="29" t="e">
        <f>H6-4</f>
        <v>#REF!</v>
      </c>
      <c r="K6" s="30" t="e">
        <f>J6*1.05</f>
        <v>#REF!</v>
      </c>
      <c r="L6" s="44"/>
      <c r="M6" s="19" t="s">
        <v>19</v>
      </c>
      <c r="N6" s="72">
        <f>B区!E60</f>
        <v>0</v>
      </c>
      <c r="O6" s="72">
        <f>B区!C60</f>
        <v>0</v>
      </c>
      <c r="P6" s="72" t="e">
        <f t="shared" si="0"/>
        <v>#DIV/0!</v>
      </c>
      <c r="Q6" s="76" t="e">
        <f>B区!#REF!</f>
        <v>#REF!</v>
      </c>
      <c r="R6" s="76">
        <v>5847</v>
      </c>
      <c r="S6" s="76" t="e">
        <f>Q6/R6</f>
        <v>#REF!</v>
      </c>
    </row>
    <row r="7" s="13" customFormat="1" ht="35.1" customHeight="1" spans="3:19">
      <c r="C7" s="19" t="s">
        <v>27</v>
      </c>
      <c r="D7" s="20" t="e">
        <f>C区!#REF!</f>
        <v>#REF!</v>
      </c>
      <c r="E7" s="21" t="s">
        <v>603</v>
      </c>
      <c r="F7" s="20" t="e">
        <f t="shared" si="1"/>
        <v>#REF!</v>
      </c>
      <c r="G7" s="20" t="e">
        <f t="shared" si="2"/>
        <v>#REF!</v>
      </c>
      <c r="H7" s="20">
        <f>C区!G77</f>
        <v>0</v>
      </c>
      <c r="I7" s="21" t="s">
        <v>604</v>
      </c>
      <c r="J7" s="29">
        <f>H7-4</f>
        <v>-4</v>
      </c>
      <c r="K7" s="30">
        <f>J7*1.05</f>
        <v>-4.2</v>
      </c>
      <c r="L7" s="44"/>
      <c r="M7" s="19" t="s">
        <v>27</v>
      </c>
      <c r="N7" s="72" t="e">
        <f>C区!E73</f>
        <v>#REF!</v>
      </c>
      <c r="O7" s="72">
        <f>C区!C73</f>
        <v>4162.5</v>
      </c>
      <c r="P7" s="72" t="e">
        <f t="shared" si="0"/>
        <v>#REF!</v>
      </c>
      <c r="Q7" s="72" t="e">
        <f>C区!#REF!</f>
        <v>#REF!</v>
      </c>
      <c r="R7" s="72">
        <f>C区!F73</f>
        <v>1400</v>
      </c>
      <c r="S7" s="72" t="e">
        <f>Q7/R7</f>
        <v>#REF!</v>
      </c>
    </row>
    <row r="8" s="13" customFormat="1" ht="35.1" customHeight="1" spans="3:19">
      <c r="C8" s="19" t="s">
        <v>29</v>
      </c>
      <c r="D8" s="20" t="e">
        <f>#REF!</f>
        <v>#REF!</v>
      </c>
      <c r="E8" s="21" t="s">
        <v>605</v>
      </c>
      <c r="F8" s="20" t="e">
        <f t="shared" si="1"/>
        <v>#REF!</v>
      </c>
      <c r="G8" s="20" t="e">
        <f t="shared" si="2"/>
        <v>#REF!</v>
      </c>
      <c r="H8" s="20"/>
      <c r="I8" s="20"/>
      <c r="J8" s="20"/>
      <c r="K8" s="1"/>
      <c r="L8" s="47"/>
      <c r="M8" s="19" t="s">
        <v>29</v>
      </c>
      <c r="N8" s="72" t="e">
        <f>#REF!</f>
        <v>#REF!</v>
      </c>
      <c r="O8" s="73" t="e">
        <f>#REF!</f>
        <v>#REF!</v>
      </c>
      <c r="P8" s="72" t="e">
        <f t="shared" si="0"/>
        <v>#REF!</v>
      </c>
      <c r="Q8" s="72"/>
      <c r="R8" s="72"/>
      <c r="S8" s="72"/>
    </row>
    <row r="9" s="13" customFormat="1" ht="35.1" customHeight="1" spans="3:19">
      <c r="C9" s="19" t="s">
        <v>31</v>
      </c>
      <c r="D9" s="20" t="e">
        <f>#REF!</f>
        <v>#REF!</v>
      </c>
      <c r="E9" s="21" t="s">
        <v>606</v>
      </c>
      <c r="F9" s="20" t="e">
        <f t="shared" si="1"/>
        <v>#REF!</v>
      </c>
      <c r="G9" s="20" t="e">
        <f t="shared" si="2"/>
        <v>#REF!</v>
      </c>
      <c r="H9" s="20"/>
      <c r="I9" s="20"/>
      <c r="J9" s="20"/>
      <c r="K9" s="1"/>
      <c r="L9" s="47"/>
      <c r="M9" s="19" t="s">
        <v>31</v>
      </c>
      <c r="N9" s="72" t="e">
        <f>#REF!</f>
        <v>#REF!</v>
      </c>
      <c r="O9" s="72" t="e">
        <f>#REF!</f>
        <v>#REF!</v>
      </c>
      <c r="P9" s="72" t="e">
        <f t="shared" si="0"/>
        <v>#REF!</v>
      </c>
      <c r="Q9" s="72"/>
      <c r="R9" s="72"/>
      <c r="S9" s="72"/>
    </row>
    <row r="10" s="13" customFormat="1" ht="35.1" customHeight="1" spans="3:19">
      <c r="C10" s="19" t="s">
        <v>33</v>
      </c>
      <c r="D10" s="20" t="e">
        <f>P区店面!#REF!</f>
        <v>#REF!</v>
      </c>
      <c r="E10" s="21" t="s">
        <v>607</v>
      </c>
      <c r="F10" s="31" t="e">
        <f>D10+25</f>
        <v>#REF!</v>
      </c>
      <c r="G10" s="20" t="e">
        <f t="shared" si="2"/>
        <v>#REF!</v>
      </c>
      <c r="H10" s="20"/>
      <c r="I10" s="20"/>
      <c r="J10" s="20"/>
      <c r="K10" s="1"/>
      <c r="L10" s="47"/>
      <c r="M10" s="19" t="s">
        <v>33</v>
      </c>
      <c r="N10" s="72" t="e">
        <f>P区店面!#REF!</f>
        <v>#REF!</v>
      </c>
      <c r="O10" s="72">
        <f>P区店面!C94</f>
        <v>5856</v>
      </c>
      <c r="P10" s="72" t="e">
        <f t="shared" si="0"/>
        <v>#REF!</v>
      </c>
      <c r="Q10" s="72"/>
      <c r="R10" s="72"/>
      <c r="S10" s="72"/>
    </row>
    <row r="11" s="13" customFormat="1" ht="35.1" customHeight="1" spans="3:19">
      <c r="C11" s="19" t="s">
        <v>36</v>
      </c>
      <c r="D11" s="20" t="e">
        <f>北堤!#REF!</f>
        <v>#REF!</v>
      </c>
      <c r="E11" s="21" t="s">
        <v>608</v>
      </c>
      <c r="F11" s="20" t="e">
        <f t="shared" si="1"/>
        <v>#REF!</v>
      </c>
      <c r="G11" s="20" t="e">
        <f t="shared" si="2"/>
        <v>#REF!</v>
      </c>
      <c r="H11" s="20"/>
      <c r="I11" s="20"/>
      <c r="J11" s="20"/>
      <c r="K11" s="1"/>
      <c r="L11" s="47"/>
      <c r="M11" s="19" t="s">
        <v>36</v>
      </c>
      <c r="N11" s="72" t="e">
        <f>北堤!#REF!</f>
        <v>#REF!</v>
      </c>
      <c r="O11" s="72">
        <f>北堤!C5</f>
        <v>493</v>
      </c>
      <c r="P11" s="72" t="e">
        <f t="shared" si="0"/>
        <v>#REF!</v>
      </c>
      <c r="Q11" s="72"/>
      <c r="R11" s="72"/>
      <c r="S11" s="72"/>
    </row>
    <row r="12" ht="35.1" customHeight="1" spans="3:16">
      <c r="C12" s="22" t="s">
        <v>609</v>
      </c>
      <c r="D12" s="23"/>
      <c r="E12" s="23"/>
      <c r="F12" s="23"/>
      <c r="G12" s="23"/>
      <c r="H12" s="1">
        <v>18.51</v>
      </c>
      <c r="I12" s="21" t="s">
        <v>610</v>
      </c>
      <c r="J12" s="32">
        <v>15.67</v>
      </c>
      <c r="K12" s="1">
        <v>16.46</v>
      </c>
      <c r="L12" s="47"/>
      <c r="M12" s="22" t="s">
        <v>609</v>
      </c>
      <c r="N12" s="74">
        <f>R33</f>
        <v>144185.2035</v>
      </c>
      <c r="O12" s="74">
        <f>Q33</f>
        <v>7788.55</v>
      </c>
      <c r="P12" s="72">
        <f t="shared" si="0"/>
        <v>18.51</v>
      </c>
    </row>
    <row r="13" spans="14:19">
      <c r="N13" s="80" t="e">
        <f>SUM(N5:N12)</f>
        <v>#REF!</v>
      </c>
      <c r="O13" s="81" t="e">
        <f>SUM(O5:O12)</f>
        <v>#REF!</v>
      </c>
      <c r="P13" s="76" t="e">
        <f t="shared" si="0"/>
        <v>#REF!</v>
      </c>
      <c r="Q13" s="80" t="e">
        <f>SUM(Q5:Q11)</f>
        <v>#REF!</v>
      </c>
      <c r="R13" s="81">
        <f>SUM(R5:R11)</f>
        <v>29070.06</v>
      </c>
      <c r="S13" s="82" t="e">
        <f>Q13/R13</f>
        <v>#REF!</v>
      </c>
    </row>
    <row r="14" spans="14:19">
      <c r="N14" s="23"/>
      <c r="O14" s="23"/>
      <c r="P14" s="23"/>
      <c r="Q14" s="23"/>
      <c r="R14" s="23"/>
      <c r="S14" s="23"/>
    </row>
    <row r="15" spans="14:19">
      <c r="N15" s="23"/>
      <c r="O15" s="23"/>
      <c r="P15" s="23"/>
      <c r="Q15" s="69" t="e">
        <f>O13+R13</f>
        <v>#REF!</v>
      </c>
      <c r="R15" s="23"/>
      <c r="S15" s="23"/>
    </row>
    <row r="16" spans="14:19">
      <c r="N16" s="53" t="e">
        <f>N13-N12</f>
        <v>#REF!</v>
      </c>
      <c r="O16" s="53" t="e">
        <f>O13-O12</f>
        <v>#REF!</v>
      </c>
      <c r="P16" s="54" t="e">
        <f>N16/O16</f>
        <v>#REF!</v>
      </c>
      <c r="Q16" s="23"/>
      <c r="R16" s="23"/>
      <c r="S16" s="23"/>
    </row>
    <row r="17" ht="37.5" spans="3:12">
      <c r="C17" s="24" t="s">
        <v>41</v>
      </c>
      <c r="D17" s="24" t="s">
        <v>611</v>
      </c>
      <c r="E17" s="24"/>
      <c r="F17" s="24" t="s">
        <v>612</v>
      </c>
      <c r="G17" s="24" t="s">
        <v>613</v>
      </c>
      <c r="H17" s="24" t="s">
        <v>614</v>
      </c>
      <c r="I17" s="24"/>
      <c r="J17" s="24" t="s">
        <v>615</v>
      </c>
      <c r="K17" s="33" t="s">
        <v>7</v>
      </c>
      <c r="L17" s="55"/>
    </row>
    <row r="18" spans="3:12">
      <c r="C18" s="25">
        <v>1</v>
      </c>
      <c r="D18" s="20" t="s">
        <v>616</v>
      </c>
      <c r="E18" s="20"/>
      <c r="F18" s="20">
        <v>68.605</v>
      </c>
      <c r="G18" s="34">
        <v>46583</v>
      </c>
      <c r="H18" s="20">
        <v>86.52</v>
      </c>
      <c r="I18" s="20"/>
      <c r="J18" s="20"/>
      <c r="K18" s="20" t="s">
        <v>617</v>
      </c>
      <c r="L18" s="56"/>
    </row>
    <row r="19" spans="3:12">
      <c r="C19" s="25">
        <v>2</v>
      </c>
      <c r="D19" s="20" t="s">
        <v>618</v>
      </c>
      <c r="E19" s="20"/>
      <c r="F19" s="20">
        <v>54</v>
      </c>
      <c r="G19" s="34">
        <v>46873</v>
      </c>
      <c r="H19" s="20">
        <v>199.5</v>
      </c>
      <c r="I19" s="20"/>
      <c r="J19" s="20"/>
      <c r="K19" s="35" t="s">
        <v>617</v>
      </c>
      <c r="L19" s="36"/>
    </row>
    <row r="20" spans="3:13">
      <c r="C20" s="25">
        <v>3</v>
      </c>
      <c r="D20" s="20" t="s">
        <v>619</v>
      </c>
      <c r="E20" s="20"/>
      <c r="F20" s="20">
        <v>250</v>
      </c>
      <c r="G20" s="34">
        <v>46660</v>
      </c>
      <c r="H20" s="20">
        <v>97.24</v>
      </c>
      <c r="I20" s="20"/>
      <c r="J20" s="20"/>
      <c r="K20" s="20" t="s">
        <v>620</v>
      </c>
      <c r="L20" s="56"/>
      <c r="M20" s="57"/>
    </row>
    <row r="21" spans="3:14">
      <c r="C21" s="25">
        <v>4</v>
      </c>
      <c r="D21" s="20" t="s">
        <v>621</v>
      </c>
      <c r="E21" s="20"/>
      <c r="F21" s="20">
        <v>53</v>
      </c>
      <c r="G21" s="34">
        <v>46630</v>
      </c>
      <c r="H21" s="35">
        <v>47.25</v>
      </c>
      <c r="I21" s="36"/>
      <c r="K21" s="35" t="s">
        <v>617</v>
      </c>
      <c r="L21" s="36"/>
      <c r="M21" s="58"/>
      <c r="N21" s="59"/>
    </row>
    <row r="22" spans="3:14">
      <c r="C22" s="25">
        <v>5</v>
      </c>
      <c r="D22" s="20" t="s">
        <v>622</v>
      </c>
      <c r="E22" s="20"/>
      <c r="F22" s="20">
        <v>300</v>
      </c>
      <c r="G22" s="34">
        <v>46996</v>
      </c>
      <c r="H22" s="20">
        <v>10</v>
      </c>
      <c r="I22" s="20"/>
      <c r="J22" s="20"/>
      <c r="K22" s="20" t="s">
        <v>623</v>
      </c>
      <c r="L22" s="56"/>
      <c r="M22" s="58"/>
      <c r="N22" s="59"/>
    </row>
    <row r="23" spans="3:21">
      <c r="C23" s="25">
        <v>6</v>
      </c>
      <c r="D23" s="26" t="s">
        <v>624</v>
      </c>
      <c r="E23" s="26"/>
      <c r="F23" s="26">
        <v>4326.55</v>
      </c>
      <c r="G23" s="37">
        <v>46356</v>
      </c>
      <c r="H23" s="26">
        <v>19.97</v>
      </c>
      <c r="I23" s="26"/>
      <c r="J23" s="26"/>
      <c r="K23" s="26" t="s">
        <v>625</v>
      </c>
      <c r="L23" s="60"/>
      <c r="M23" s="61"/>
      <c r="N23" s="59">
        <v>19.97</v>
      </c>
      <c r="O23" s="62">
        <f>0.56+0.84</f>
        <v>1.4</v>
      </c>
      <c r="P23">
        <f>O23+N23-Q23</f>
        <v>17.37</v>
      </c>
      <c r="Q23">
        <v>4</v>
      </c>
      <c r="R23">
        <f t="shared" ref="R23:R32" si="3">F23*H23</f>
        <v>86401.2035</v>
      </c>
      <c r="S23">
        <f t="shared" ref="S23:S32" si="4">P23*F23</f>
        <v>75152.1735</v>
      </c>
      <c r="T23">
        <f>P23*1.05</f>
        <v>18.2385</v>
      </c>
      <c r="U23">
        <f t="shared" ref="U23:U32" si="5">F23*T23</f>
        <v>78909.782175</v>
      </c>
    </row>
    <row r="24" spans="3:21">
      <c r="C24" s="25">
        <v>7</v>
      </c>
      <c r="D24" s="26" t="s">
        <v>626</v>
      </c>
      <c r="E24" s="26"/>
      <c r="F24" s="26">
        <v>2074</v>
      </c>
      <c r="G24" s="38">
        <v>46752</v>
      </c>
      <c r="H24" s="26">
        <v>15</v>
      </c>
      <c r="I24" s="26"/>
      <c r="J24" s="26"/>
      <c r="K24" s="26" t="s">
        <v>627</v>
      </c>
      <c r="L24" s="60"/>
      <c r="M24" s="61"/>
      <c r="N24" s="26">
        <v>15</v>
      </c>
      <c r="O24">
        <v>0</v>
      </c>
      <c r="P24">
        <f t="shared" ref="P24:P32" si="6">O24+N24-Q24</f>
        <v>11</v>
      </c>
      <c r="Q24">
        <v>4</v>
      </c>
      <c r="R24">
        <f t="shared" si="3"/>
        <v>31110</v>
      </c>
      <c r="S24">
        <f t="shared" si="4"/>
        <v>22814</v>
      </c>
      <c r="T24">
        <f t="shared" ref="T24:T32" si="7">P24*1.05</f>
        <v>11.55</v>
      </c>
      <c r="U24">
        <f t="shared" si="5"/>
        <v>23954.7</v>
      </c>
    </row>
    <row r="25" spans="3:21">
      <c r="C25" s="25">
        <v>8</v>
      </c>
      <c r="D25" s="26" t="s">
        <v>628</v>
      </c>
      <c r="E25" s="26"/>
      <c r="F25" s="26">
        <v>186</v>
      </c>
      <c r="G25" s="37">
        <v>46326</v>
      </c>
      <c r="H25" s="26">
        <v>20</v>
      </c>
      <c r="I25" s="26"/>
      <c r="J25" s="26"/>
      <c r="K25" s="26" t="s">
        <v>627</v>
      </c>
      <c r="L25" s="60"/>
      <c r="M25" s="61"/>
      <c r="N25" s="26">
        <v>20</v>
      </c>
      <c r="O25">
        <v>0</v>
      </c>
      <c r="P25">
        <f t="shared" si="6"/>
        <v>16</v>
      </c>
      <c r="Q25">
        <v>4</v>
      </c>
      <c r="R25">
        <f t="shared" si="3"/>
        <v>3720</v>
      </c>
      <c r="S25">
        <f t="shared" si="4"/>
        <v>2976</v>
      </c>
      <c r="T25">
        <f t="shared" si="7"/>
        <v>16.8</v>
      </c>
      <c r="U25">
        <f t="shared" si="5"/>
        <v>3124.8</v>
      </c>
    </row>
    <row r="26" spans="3:21">
      <c r="C26" s="25">
        <v>9</v>
      </c>
      <c r="D26" s="26" t="s">
        <v>629</v>
      </c>
      <c r="E26" s="26"/>
      <c r="F26" s="26">
        <v>190</v>
      </c>
      <c r="G26" s="37">
        <v>46326</v>
      </c>
      <c r="H26" s="26">
        <v>20</v>
      </c>
      <c r="I26" s="26"/>
      <c r="J26" s="26"/>
      <c r="K26" s="26" t="s">
        <v>627</v>
      </c>
      <c r="L26" s="60"/>
      <c r="M26" s="61"/>
      <c r="N26" s="26">
        <v>20</v>
      </c>
      <c r="O26">
        <v>0</v>
      </c>
      <c r="P26">
        <f t="shared" si="6"/>
        <v>16</v>
      </c>
      <c r="Q26">
        <v>4</v>
      </c>
      <c r="R26">
        <f t="shared" si="3"/>
        <v>3800</v>
      </c>
      <c r="S26">
        <f t="shared" si="4"/>
        <v>3040</v>
      </c>
      <c r="T26">
        <f t="shared" si="7"/>
        <v>16.8</v>
      </c>
      <c r="U26">
        <f t="shared" si="5"/>
        <v>3192</v>
      </c>
    </row>
    <row r="27" spans="3:21">
      <c r="C27" s="25">
        <v>10</v>
      </c>
      <c r="D27" s="26" t="s">
        <v>630</v>
      </c>
      <c r="E27" s="26"/>
      <c r="F27" s="26">
        <v>186</v>
      </c>
      <c r="G27" s="38">
        <v>47238</v>
      </c>
      <c r="H27" s="26">
        <v>18</v>
      </c>
      <c r="I27" s="26"/>
      <c r="J27" s="26"/>
      <c r="K27" s="26" t="s">
        <v>631</v>
      </c>
      <c r="L27" s="60"/>
      <c r="M27" s="61"/>
      <c r="N27" s="26">
        <v>18</v>
      </c>
      <c r="O27">
        <v>8</v>
      </c>
      <c r="P27">
        <f t="shared" si="6"/>
        <v>22</v>
      </c>
      <c r="Q27">
        <v>4</v>
      </c>
      <c r="R27">
        <f t="shared" si="3"/>
        <v>3348</v>
      </c>
      <c r="S27">
        <f t="shared" si="4"/>
        <v>4092</v>
      </c>
      <c r="T27">
        <f t="shared" si="7"/>
        <v>23.1</v>
      </c>
      <c r="U27">
        <f t="shared" si="5"/>
        <v>4296.6</v>
      </c>
    </row>
    <row r="28" spans="3:21">
      <c r="C28" s="25">
        <v>11</v>
      </c>
      <c r="D28" s="26" t="s">
        <v>632</v>
      </c>
      <c r="E28" s="26"/>
      <c r="F28" s="26">
        <v>186</v>
      </c>
      <c r="G28" s="38">
        <v>46691</v>
      </c>
      <c r="H28" s="26">
        <v>14</v>
      </c>
      <c r="I28" s="26"/>
      <c r="J28" s="26"/>
      <c r="K28" s="26" t="s">
        <v>631</v>
      </c>
      <c r="L28" s="60"/>
      <c r="M28" s="61"/>
      <c r="N28" s="26">
        <v>14</v>
      </c>
      <c r="O28">
        <v>8</v>
      </c>
      <c r="P28">
        <f t="shared" si="6"/>
        <v>18</v>
      </c>
      <c r="Q28">
        <v>4</v>
      </c>
      <c r="R28">
        <f t="shared" si="3"/>
        <v>2604</v>
      </c>
      <c r="S28">
        <f t="shared" si="4"/>
        <v>3348</v>
      </c>
      <c r="T28">
        <f t="shared" si="7"/>
        <v>18.9</v>
      </c>
      <c r="U28">
        <f t="shared" si="5"/>
        <v>3515.4</v>
      </c>
    </row>
    <row r="29" spans="3:21">
      <c r="C29" s="25">
        <v>12</v>
      </c>
      <c r="D29" s="26" t="s">
        <v>633</v>
      </c>
      <c r="E29" s="26"/>
      <c r="F29" s="26">
        <v>252</v>
      </c>
      <c r="G29" s="37">
        <v>46326</v>
      </c>
      <c r="H29" s="26">
        <v>20</v>
      </c>
      <c r="I29" s="26"/>
      <c r="J29" s="26"/>
      <c r="K29" s="26" t="s">
        <v>627</v>
      </c>
      <c r="L29" s="60"/>
      <c r="M29" s="61"/>
      <c r="N29" s="26">
        <v>20</v>
      </c>
      <c r="O29">
        <v>0</v>
      </c>
      <c r="P29">
        <f t="shared" si="6"/>
        <v>16</v>
      </c>
      <c r="Q29">
        <v>4</v>
      </c>
      <c r="R29">
        <f t="shared" si="3"/>
        <v>5040</v>
      </c>
      <c r="S29">
        <f t="shared" si="4"/>
        <v>4032</v>
      </c>
      <c r="T29">
        <f t="shared" si="7"/>
        <v>16.8</v>
      </c>
      <c r="U29">
        <f t="shared" si="5"/>
        <v>4233.6</v>
      </c>
    </row>
    <row r="30" spans="3:21">
      <c r="C30" s="25">
        <v>13</v>
      </c>
      <c r="D30" s="26" t="s">
        <v>634</v>
      </c>
      <c r="E30" s="26"/>
      <c r="F30" s="26">
        <v>187</v>
      </c>
      <c r="G30" s="37">
        <v>46326</v>
      </c>
      <c r="H30" s="26">
        <v>20</v>
      </c>
      <c r="I30" s="26"/>
      <c r="J30" s="26"/>
      <c r="K30" s="26" t="s">
        <v>627</v>
      </c>
      <c r="L30" s="60"/>
      <c r="M30" s="61"/>
      <c r="N30" s="26">
        <v>20</v>
      </c>
      <c r="O30">
        <v>0</v>
      </c>
      <c r="P30">
        <f t="shared" si="6"/>
        <v>16</v>
      </c>
      <c r="Q30">
        <v>4</v>
      </c>
      <c r="R30">
        <f t="shared" si="3"/>
        <v>3740</v>
      </c>
      <c r="S30">
        <f t="shared" si="4"/>
        <v>2992</v>
      </c>
      <c r="T30">
        <f t="shared" si="7"/>
        <v>16.8</v>
      </c>
      <c r="U30">
        <f t="shared" si="5"/>
        <v>3141.6</v>
      </c>
    </row>
    <row r="31" spans="3:21">
      <c r="C31" s="25">
        <v>14</v>
      </c>
      <c r="D31" s="26" t="s">
        <v>635</v>
      </c>
      <c r="E31" s="26"/>
      <c r="F31" s="26">
        <v>150</v>
      </c>
      <c r="G31" s="37">
        <v>46326</v>
      </c>
      <c r="H31" s="26">
        <v>22</v>
      </c>
      <c r="I31" s="26"/>
      <c r="J31" s="26"/>
      <c r="K31" s="26" t="s">
        <v>627</v>
      </c>
      <c r="L31" s="60"/>
      <c r="M31" s="61"/>
      <c r="N31" s="26">
        <v>22</v>
      </c>
      <c r="O31">
        <v>0</v>
      </c>
      <c r="P31">
        <f t="shared" si="6"/>
        <v>18</v>
      </c>
      <c r="Q31">
        <v>4</v>
      </c>
      <c r="R31">
        <f t="shared" si="3"/>
        <v>3300</v>
      </c>
      <c r="S31">
        <f t="shared" si="4"/>
        <v>2700</v>
      </c>
      <c r="T31">
        <f t="shared" si="7"/>
        <v>18.9</v>
      </c>
      <c r="U31">
        <f t="shared" si="5"/>
        <v>2835</v>
      </c>
    </row>
    <row r="32" spans="3:21">
      <c r="C32" s="25">
        <v>15</v>
      </c>
      <c r="D32" s="26" t="s">
        <v>636</v>
      </c>
      <c r="E32" s="26"/>
      <c r="F32" s="26">
        <v>51</v>
      </c>
      <c r="G32" s="37">
        <v>46326</v>
      </c>
      <c r="H32" s="26">
        <v>22</v>
      </c>
      <c r="I32" s="26"/>
      <c r="J32" s="26"/>
      <c r="K32" s="26" t="s">
        <v>627</v>
      </c>
      <c r="L32" s="60"/>
      <c r="M32" s="61"/>
      <c r="N32" s="26">
        <v>22</v>
      </c>
      <c r="O32">
        <v>0</v>
      </c>
      <c r="P32">
        <f t="shared" si="6"/>
        <v>18</v>
      </c>
      <c r="Q32">
        <v>4</v>
      </c>
      <c r="R32">
        <f t="shared" si="3"/>
        <v>1122</v>
      </c>
      <c r="S32">
        <f t="shared" si="4"/>
        <v>918</v>
      </c>
      <c r="T32">
        <f t="shared" si="7"/>
        <v>18.9</v>
      </c>
      <c r="U32">
        <f t="shared" si="5"/>
        <v>963.9</v>
      </c>
    </row>
    <row r="33" spans="3:21">
      <c r="C33" s="25">
        <v>16</v>
      </c>
      <c r="D33" s="20" t="s">
        <v>637</v>
      </c>
      <c r="E33" s="20"/>
      <c r="F33" s="20">
        <v>32</v>
      </c>
      <c r="G33" s="34">
        <v>46538</v>
      </c>
      <c r="H33" s="20">
        <v>81.11</v>
      </c>
      <c r="I33" s="20"/>
      <c r="J33" s="20"/>
      <c r="K33" s="20" t="s">
        <v>617</v>
      </c>
      <c r="L33" s="56"/>
      <c r="M33" s="63"/>
      <c r="N33" s="59"/>
      <c r="Q33">
        <v>7788.55</v>
      </c>
      <c r="R33">
        <f>SUM(R23:R32)</f>
        <v>144185.2035</v>
      </c>
      <c r="U33">
        <f>SUM(U23:U32)</f>
        <v>128167.382175</v>
      </c>
    </row>
    <row r="34" spans="3:19">
      <c r="C34" s="25">
        <v>17</v>
      </c>
      <c r="D34" s="20" t="s">
        <v>638</v>
      </c>
      <c r="E34" s="20"/>
      <c r="F34" s="20">
        <v>126</v>
      </c>
      <c r="G34" s="34">
        <v>46599</v>
      </c>
      <c r="H34" s="20">
        <v>75.71</v>
      </c>
      <c r="I34" s="20"/>
      <c r="J34" s="20"/>
      <c r="K34" s="20" t="s">
        <v>617</v>
      </c>
      <c r="L34" s="56"/>
      <c r="M34" s="63"/>
      <c r="N34" s="59"/>
      <c r="R34">
        <f>R33/Q33</f>
        <v>18.5124578387505</v>
      </c>
      <c r="S34">
        <f>SUM(S23:S32)</f>
        <v>122064.1735</v>
      </c>
    </row>
    <row r="35" spans="3:21">
      <c r="C35" s="25">
        <v>18</v>
      </c>
      <c r="D35" s="20" t="s">
        <v>639</v>
      </c>
      <c r="E35" s="20"/>
      <c r="F35" s="20">
        <v>18</v>
      </c>
      <c r="G35" s="34">
        <v>46752</v>
      </c>
      <c r="H35" s="20">
        <v>87.15</v>
      </c>
      <c r="I35" s="20"/>
      <c r="J35" s="20"/>
      <c r="K35" s="20" t="s">
        <v>617</v>
      </c>
      <c r="L35" s="56"/>
      <c r="M35" s="59"/>
      <c r="N35" s="59"/>
      <c r="R35">
        <f>S34/Q33</f>
        <v>15.6722590854524</v>
      </c>
      <c r="U35">
        <f>U33/Q33</f>
        <v>16.455872039725</v>
      </c>
    </row>
    <row r="36" spans="3:18">
      <c r="C36" s="25">
        <v>19</v>
      </c>
      <c r="D36" s="20" t="s">
        <v>584</v>
      </c>
      <c r="E36" s="20"/>
      <c r="F36" s="20">
        <v>54</v>
      </c>
      <c r="G36" s="34">
        <v>46752</v>
      </c>
      <c r="H36" s="20">
        <v>87.15</v>
      </c>
      <c r="I36" s="20"/>
      <c r="J36" s="20"/>
      <c r="K36" s="20" t="s">
        <v>617</v>
      </c>
      <c r="L36" s="56"/>
      <c r="M36" s="59"/>
      <c r="N36" s="59"/>
      <c r="R36">
        <f>R35*1.05</f>
        <v>16.455872039725</v>
      </c>
    </row>
    <row r="37" spans="3:14">
      <c r="C37" s="25">
        <v>20</v>
      </c>
      <c r="D37" s="26" t="s">
        <v>640</v>
      </c>
      <c r="E37" s="26"/>
      <c r="F37" s="26">
        <v>390</v>
      </c>
      <c r="G37" s="38">
        <v>47208</v>
      </c>
      <c r="H37" s="20">
        <v>71.66</v>
      </c>
      <c r="I37" s="20"/>
      <c r="J37" s="20"/>
      <c r="K37" s="20" t="s">
        <v>617</v>
      </c>
      <c r="L37" s="56"/>
      <c r="M37" s="59"/>
      <c r="N37" s="59"/>
    </row>
    <row r="38" spans="3:14">
      <c r="C38" s="25">
        <v>21</v>
      </c>
      <c r="D38" s="26" t="s">
        <v>641</v>
      </c>
      <c r="E38" s="26"/>
      <c r="F38" s="26">
        <v>210</v>
      </c>
      <c r="G38" s="38">
        <v>46507</v>
      </c>
      <c r="H38" s="20">
        <v>86.52</v>
      </c>
      <c r="I38" s="20"/>
      <c r="J38" s="20"/>
      <c r="K38" s="20" t="s">
        <v>617</v>
      </c>
      <c r="L38" s="56"/>
      <c r="M38" s="59"/>
      <c r="N38" s="59"/>
    </row>
    <row r="39" spans="3:14">
      <c r="C39" s="25">
        <v>22</v>
      </c>
      <c r="D39" s="26" t="s">
        <v>642</v>
      </c>
      <c r="E39" s="26"/>
      <c r="F39" s="26">
        <v>112</v>
      </c>
      <c r="G39" s="38">
        <v>46873</v>
      </c>
      <c r="H39" s="35">
        <v>86</v>
      </c>
      <c r="I39" s="36"/>
      <c r="K39" s="35" t="s">
        <v>643</v>
      </c>
      <c r="L39" s="36"/>
      <c r="M39" s="59"/>
      <c r="N39" s="64"/>
    </row>
    <row r="40" spans="3:14">
      <c r="C40" s="25">
        <v>23</v>
      </c>
      <c r="D40" s="26" t="s">
        <v>644</v>
      </c>
      <c r="E40" s="26"/>
      <c r="F40" s="26">
        <v>199.1</v>
      </c>
      <c r="G40" s="38">
        <v>46812</v>
      </c>
      <c r="H40" s="20">
        <v>84.11</v>
      </c>
      <c r="I40" s="20"/>
      <c r="J40" s="20"/>
      <c r="K40" s="20" t="s">
        <v>617</v>
      </c>
      <c r="L40" s="56"/>
      <c r="M40" s="59"/>
      <c r="N40" s="59"/>
    </row>
    <row r="41" spans="3:14">
      <c r="C41" s="25">
        <v>24</v>
      </c>
      <c r="D41" s="26" t="s">
        <v>645</v>
      </c>
      <c r="E41" s="26"/>
      <c r="F41" s="26">
        <v>169.4</v>
      </c>
      <c r="G41" s="38">
        <v>46812</v>
      </c>
      <c r="H41" s="20">
        <v>84.11</v>
      </c>
      <c r="I41" s="20"/>
      <c r="J41" s="20"/>
      <c r="K41" s="20" t="s">
        <v>617</v>
      </c>
      <c r="L41" s="56"/>
      <c r="M41" s="59"/>
      <c r="N41" s="59"/>
    </row>
    <row r="42" spans="3:14">
      <c r="C42" s="25">
        <v>25</v>
      </c>
      <c r="D42" s="26" t="s">
        <v>646</v>
      </c>
      <c r="E42" s="26"/>
      <c r="F42" s="26">
        <v>199.1</v>
      </c>
      <c r="G42" s="38">
        <v>46812</v>
      </c>
      <c r="H42" s="20">
        <v>84.11</v>
      </c>
      <c r="I42" s="20"/>
      <c r="J42" s="20"/>
      <c r="K42" s="20" t="s">
        <v>617</v>
      </c>
      <c r="L42" s="56"/>
      <c r="M42" s="59"/>
      <c r="N42" s="59"/>
    </row>
    <row r="43" spans="3:14">
      <c r="C43" s="25">
        <v>26</v>
      </c>
      <c r="D43" s="26" t="s">
        <v>647</v>
      </c>
      <c r="E43" s="26"/>
      <c r="F43" s="26">
        <v>199.1</v>
      </c>
      <c r="G43" s="38">
        <v>46812</v>
      </c>
      <c r="H43" s="20">
        <v>84.11</v>
      </c>
      <c r="I43" s="20"/>
      <c r="J43" s="20"/>
      <c r="K43" s="20" t="s">
        <v>617</v>
      </c>
      <c r="L43" s="56"/>
      <c r="M43" s="59"/>
      <c r="N43" s="59"/>
    </row>
    <row r="44" spans="3:14">
      <c r="C44" s="25">
        <v>27</v>
      </c>
      <c r="D44" s="26" t="s">
        <v>648</v>
      </c>
      <c r="E44" s="26"/>
      <c r="F44" s="26">
        <v>199.1</v>
      </c>
      <c r="G44" s="38">
        <v>46812</v>
      </c>
      <c r="H44" s="20">
        <v>84.11</v>
      </c>
      <c r="I44" s="20"/>
      <c r="J44" s="20"/>
      <c r="K44" s="20" t="s">
        <v>617</v>
      </c>
      <c r="L44" s="56"/>
      <c r="M44" s="59"/>
      <c r="N44" s="59"/>
    </row>
    <row r="45" spans="3:14">
      <c r="C45" s="25">
        <v>28</v>
      </c>
      <c r="D45" s="26" t="s">
        <v>649</v>
      </c>
      <c r="E45" s="26"/>
      <c r="F45" s="26">
        <v>199.1</v>
      </c>
      <c r="G45" s="38">
        <v>46812</v>
      </c>
      <c r="H45" s="20">
        <v>84.11</v>
      </c>
      <c r="I45" s="20"/>
      <c r="J45" s="20"/>
      <c r="K45" s="20" t="s">
        <v>617</v>
      </c>
      <c r="L45" s="56"/>
      <c r="M45" s="59"/>
      <c r="N45" s="59"/>
    </row>
    <row r="46" spans="3:14">
      <c r="C46" s="25">
        <v>29</v>
      </c>
      <c r="D46" s="26" t="s">
        <v>650</v>
      </c>
      <c r="E46" s="26"/>
      <c r="F46" s="26">
        <v>188.1</v>
      </c>
      <c r="G46" s="38">
        <v>46812</v>
      </c>
      <c r="H46" s="20">
        <v>84.11</v>
      </c>
      <c r="I46" s="20"/>
      <c r="J46" s="20"/>
      <c r="K46" s="20" t="s">
        <v>617</v>
      </c>
      <c r="L46" s="56"/>
      <c r="M46" s="59"/>
      <c r="N46" s="59"/>
    </row>
    <row r="47" spans="3:14">
      <c r="C47" s="25">
        <v>30</v>
      </c>
      <c r="D47" s="26" t="s">
        <v>651</v>
      </c>
      <c r="E47" s="26"/>
      <c r="F47" s="26">
        <v>447</v>
      </c>
      <c r="G47" s="38">
        <v>46812</v>
      </c>
      <c r="H47" s="20">
        <v>84</v>
      </c>
      <c r="I47" s="20"/>
      <c r="J47" s="20"/>
      <c r="K47" s="20" t="s">
        <v>617</v>
      </c>
      <c r="L47" s="56"/>
      <c r="M47" s="59"/>
      <c r="N47" s="59"/>
    </row>
    <row r="48" spans="3:14">
      <c r="C48" s="25">
        <v>31</v>
      </c>
      <c r="D48" s="26" t="s">
        <v>652</v>
      </c>
      <c r="E48" s="26"/>
      <c r="F48" s="26">
        <v>190</v>
      </c>
      <c r="G48" s="38">
        <v>46812</v>
      </c>
      <c r="H48" s="20">
        <v>84</v>
      </c>
      <c r="I48" s="20"/>
      <c r="J48" s="20"/>
      <c r="K48" s="20" t="s">
        <v>617</v>
      </c>
      <c r="L48" s="56"/>
      <c r="M48" s="59"/>
      <c r="N48" s="59"/>
    </row>
    <row r="49" spans="3:14">
      <c r="C49" s="25">
        <v>32</v>
      </c>
      <c r="D49" s="26" t="s">
        <v>653</v>
      </c>
      <c r="E49" s="26"/>
      <c r="F49" s="26">
        <v>155</v>
      </c>
      <c r="G49" s="38">
        <v>46812</v>
      </c>
      <c r="H49" s="20">
        <v>86.52</v>
      </c>
      <c r="I49" s="20"/>
      <c r="J49" s="20"/>
      <c r="K49" s="20" t="s">
        <v>617</v>
      </c>
      <c r="L49" s="56"/>
      <c r="M49" s="59"/>
      <c r="N49" s="59"/>
    </row>
    <row r="50" spans="3:14">
      <c r="C50" s="25">
        <v>33</v>
      </c>
      <c r="D50" s="26" t="s">
        <v>654</v>
      </c>
      <c r="E50" s="26"/>
      <c r="F50" s="26">
        <v>200</v>
      </c>
      <c r="G50" s="38">
        <v>46812</v>
      </c>
      <c r="H50" s="20">
        <v>84</v>
      </c>
      <c r="I50" s="20"/>
      <c r="J50" s="20"/>
      <c r="K50" s="20" t="s">
        <v>617</v>
      </c>
      <c r="L50" s="56"/>
      <c r="M50" s="59"/>
      <c r="N50" s="59"/>
    </row>
    <row r="51" spans="3:14">
      <c r="C51" s="25">
        <v>34</v>
      </c>
      <c r="D51" s="26" t="s">
        <v>655</v>
      </c>
      <c r="E51" s="26"/>
      <c r="F51" s="26">
        <v>224</v>
      </c>
      <c r="G51" s="38">
        <v>46934</v>
      </c>
      <c r="H51" s="20">
        <v>61.49</v>
      </c>
      <c r="I51" s="20"/>
      <c r="J51" s="20"/>
      <c r="K51" s="20" t="s">
        <v>617</v>
      </c>
      <c r="L51" s="56"/>
      <c r="M51" s="59"/>
      <c r="N51" s="59"/>
    </row>
  </sheetData>
  <mergeCells count="3">
    <mergeCell ref="D3:G3"/>
    <mergeCell ref="H3:K3"/>
    <mergeCell ref="C3:C4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X51"/>
  <sheetViews>
    <sheetView zoomScaleSheetLayoutView="60" workbookViewId="0">
      <selection activeCell="Q4" sqref="Q4"/>
    </sheetView>
  </sheetViews>
  <sheetFormatPr defaultColWidth="9" defaultRowHeight="14.25"/>
  <cols>
    <col min="4" max="9" width="12.625" customWidth="1"/>
    <col min="10" max="10" width="11.75" customWidth="1"/>
    <col min="11" max="11" width="23.375" customWidth="1"/>
    <col min="12" max="12" width="25.5" customWidth="1"/>
    <col min="14" max="14" width="12.75" hidden="1" customWidth="1"/>
    <col min="15" max="15" width="10.5"/>
    <col min="16" max="16" width="9.375"/>
    <col min="17" max="18" width="9.375" customWidth="1"/>
    <col min="19" max="19" width="15.125" customWidth="1"/>
    <col min="20" max="20" width="12.75" hidden="1" customWidth="1"/>
    <col min="21" max="21" width="10.5"/>
    <col min="22" max="22" width="11.625"/>
    <col min="24" max="24" width="10.5"/>
  </cols>
  <sheetData>
    <row r="3" ht="70.5" customHeight="1" spans="3:12">
      <c r="C3" s="14" t="s">
        <v>1</v>
      </c>
      <c r="D3" s="15" t="s">
        <v>588</v>
      </c>
      <c r="E3" s="16"/>
      <c r="F3" s="16"/>
      <c r="G3" s="27"/>
      <c r="H3" s="28" t="s">
        <v>596</v>
      </c>
      <c r="I3" s="28"/>
      <c r="J3" s="28"/>
      <c r="K3" s="28"/>
      <c r="L3" s="39"/>
    </row>
    <row r="4" ht="53.25" customHeight="1" spans="3:24">
      <c r="C4" s="17"/>
      <c r="D4" s="18" t="s">
        <v>597</v>
      </c>
      <c r="E4" s="18" t="s">
        <v>598</v>
      </c>
      <c r="F4" s="18" t="s">
        <v>591</v>
      </c>
      <c r="G4" s="18" t="s">
        <v>592</v>
      </c>
      <c r="H4" s="18" t="s">
        <v>597</v>
      </c>
      <c r="I4" s="18" t="s">
        <v>598</v>
      </c>
      <c r="J4" s="18" t="s">
        <v>591</v>
      </c>
      <c r="K4" s="18" t="s">
        <v>592</v>
      </c>
      <c r="L4" s="40"/>
      <c r="M4" s="33" t="s">
        <v>656</v>
      </c>
      <c r="N4" s="41" t="s">
        <v>593</v>
      </c>
      <c r="O4" s="41" t="s">
        <v>43</v>
      </c>
      <c r="P4" s="41" t="s">
        <v>657</v>
      </c>
      <c r="Q4" s="41"/>
      <c r="R4" s="41" t="s">
        <v>658</v>
      </c>
      <c r="S4" s="41" t="s">
        <v>659</v>
      </c>
      <c r="T4" s="41" t="s">
        <v>593</v>
      </c>
      <c r="U4" s="41" t="s">
        <v>43</v>
      </c>
      <c r="V4" s="41" t="s">
        <v>657</v>
      </c>
      <c r="W4" s="41" t="s">
        <v>658</v>
      </c>
      <c r="X4" s="41" t="s">
        <v>659</v>
      </c>
    </row>
    <row r="5" s="13" customFormat="1" ht="35.1" customHeight="1" spans="3:24">
      <c r="C5" s="19" t="s">
        <v>9</v>
      </c>
      <c r="D5" s="20">
        <v>86.17</v>
      </c>
      <c r="E5" s="21" t="s">
        <v>599</v>
      </c>
      <c r="F5" s="20">
        <f>D5</f>
        <v>86.17</v>
      </c>
      <c r="G5" s="20">
        <f>F5*1.05</f>
        <v>90.48</v>
      </c>
      <c r="H5" s="20">
        <v>34.17</v>
      </c>
      <c r="I5" s="21" t="s">
        <v>600</v>
      </c>
      <c r="J5" s="29">
        <f>H5-4</f>
        <v>30.17</v>
      </c>
      <c r="K5" s="30">
        <f>J5*1.05</f>
        <v>31.68</v>
      </c>
      <c r="L5" s="44"/>
      <c r="M5" s="19" t="s">
        <v>9</v>
      </c>
      <c r="N5" s="72" t="e">
        <f>'A区 '!#REF!</f>
        <v>#REF!</v>
      </c>
      <c r="O5" s="72">
        <f>'A区 '!C321</f>
        <v>0</v>
      </c>
      <c r="P5" s="72" t="e">
        <f t="shared" ref="P5:P13" si="0">N5/O5</f>
        <v>#REF!</v>
      </c>
      <c r="Q5" s="72"/>
      <c r="R5" s="72" t="e">
        <f>P5</f>
        <v>#REF!</v>
      </c>
      <c r="S5" s="72" t="e">
        <f>(R5-P5)*O5</f>
        <v>#REF!</v>
      </c>
      <c r="T5" s="72" t="e">
        <f>'A区 '!#REF!</f>
        <v>#REF!</v>
      </c>
      <c r="U5" s="72">
        <f>'A区 '!E317</f>
        <v>21823.06</v>
      </c>
      <c r="V5" s="72" t="e">
        <f>T5/U5</f>
        <v>#REF!</v>
      </c>
      <c r="W5" s="75" t="e">
        <f>V5-4</f>
        <v>#REF!</v>
      </c>
      <c r="X5" s="72" t="e">
        <f>(W5-V5)*U5</f>
        <v>#REF!</v>
      </c>
    </row>
    <row r="6" s="13" customFormat="1" ht="35.1" customHeight="1" spans="3:24">
      <c r="C6" s="19" t="s">
        <v>19</v>
      </c>
      <c r="D6" s="20">
        <v>82.87</v>
      </c>
      <c r="E6" s="21" t="s">
        <v>601</v>
      </c>
      <c r="F6" s="20">
        <f t="shared" ref="F6:F11" si="1">D6</f>
        <v>82.87</v>
      </c>
      <c r="G6" s="20">
        <f t="shared" ref="G6:G11" si="2">F6*1.05</f>
        <v>87.01</v>
      </c>
      <c r="H6" s="20" t="e">
        <f>B区!#REF!</f>
        <v>#REF!</v>
      </c>
      <c r="I6" s="21" t="s">
        <v>602</v>
      </c>
      <c r="J6" s="29" t="e">
        <f>H6-4</f>
        <v>#REF!</v>
      </c>
      <c r="K6" s="30" t="e">
        <f>J6*1.05</f>
        <v>#REF!</v>
      </c>
      <c r="L6" s="44"/>
      <c r="M6" s="19" t="s">
        <v>19</v>
      </c>
      <c r="N6" s="72">
        <f>B区!E60</f>
        <v>0</v>
      </c>
      <c r="O6" s="72">
        <f>B区!C60</f>
        <v>0</v>
      </c>
      <c r="P6" s="72" t="e">
        <f t="shared" si="0"/>
        <v>#DIV/0!</v>
      </c>
      <c r="Q6" s="72"/>
      <c r="R6" s="72" t="e">
        <f>P6</f>
        <v>#DIV/0!</v>
      </c>
      <c r="S6" s="72" t="e">
        <f t="shared" ref="S6:S12" si="3">(R6-P6)*O6</f>
        <v>#DIV/0!</v>
      </c>
      <c r="T6" s="76" t="e">
        <f>B区!#REF!</f>
        <v>#REF!</v>
      </c>
      <c r="U6" s="76">
        <v>5847</v>
      </c>
      <c r="V6" s="76" t="e">
        <f>T6/U6</f>
        <v>#REF!</v>
      </c>
      <c r="W6" s="75" t="e">
        <f>V6-4</f>
        <v>#REF!</v>
      </c>
      <c r="X6" s="74" t="e">
        <f>(W6-V6)*U6</f>
        <v>#REF!</v>
      </c>
    </row>
    <row r="7" s="13" customFormat="1" ht="35.1" customHeight="1" spans="3:24">
      <c r="C7" s="19" t="s">
        <v>27</v>
      </c>
      <c r="D7" s="20" t="e">
        <f>C区!#REF!</f>
        <v>#REF!</v>
      </c>
      <c r="E7" s="21" t="s">
        <v>603</v>
      </c>
      <c r="F7" s="20" t="e">
        <f t="shared" si="1"/>
        <v>#REF!</v>
      </c>
      <c r="G7" s="20" t="e">
        <f t="shared" si="2"/>
        <v>#REF!</v>
      </c>
      <c r="H7" s="20">
        <f>C区!G77</f>
        <v>0</v>
      </c>
      <c r="I7" s="21" t="s">
        <v>604</v>
      </c>
      <c r="J7" s="29">
        <f>H7-4</f>
        <v>-4</v>
      </c>
      <c r="K7" s="30">
        <f>J7*1.05</f>
        <v>-4.2</v>
      </c>
      <c r="L7" s="44"/>
      <c r="M7" s="19" t="s">
        <v>27</v>
      </c>
      <c r="N7" s="72" t="e">
        <f>C区!E73</f>
        <v>#REF!</v>
      </c>
      <c r="O7" s="72">
        <f>C区!C73</f>
        <v>4162.5</v>
      </c>
      <c r="P7" s="72" t="e">
        <f t="shared" si="0"/>
        <v>#REF!</v>
      </c>
      <c r="Q7" s="72"/>
      <c r="R7" s="72" t="e">
        <f>P7</f>
        <v>#REF!</v>
      </c>
      <c r="S7" s="72" t="e">
        <f t="shared" si="3"/>
        <v>#REF!</v>
      </c>
      <c r="T7" s="72" t="e">
        <f>C区!#REF!</f>
        <v>#REF!</v>
      </c>
      <c r="U7" s="72">
        <f>C区!F73</f>
        <v>1400</v>
      </c>
      <c r="V7" s="72" t="e">
        <f>T7/U7</f>
        <v>#REF!</v>
      </c>
      <c r="W7" s="75" t="e">
        <f>V7-4</f>
        <v>#REF!</v>
      </c>
      <c r="X7" s="74" t="e">
        <f>(W7-V7)*U7</f>
        <v>#REF!</v>
      </c>
    </row>
    <row r="8" s="13" customFormat="1" ht="35.1" customHeight="1" spans="3:24">
      <c r="C8" s="19" t="s">
        <v>29</v>
      </c>
      <c r="D8" s="20" t="e">
        <f>#REF!</f>
        <v>#REF!</v>
      </c>
      <c r="E8" s="21" t="s">
        <v>605</v>
      </c>
      <c r="F8" s="20" t="e">
        <f t="shared" si="1"/>
        <v>#REF!</v>
      </c>
      <c r="G8" s="20" t="e">
        <f t="shared" si="2"/>
        <v>#REF!</v>
      </c>
      <c r="H8" s="20"/>
      <c r="I8" s="20"/>
      <c r="J8" s="20"/>
      <c r="K8" s="1"/>
      <c r="L8" s="47"/>
      <c r="M8" s="19" t="s">
        <v>29</v>
      </c>
      <c r="N8" s="72" t="e">
        <f>#REF!</f>
        <v>#REF!</v>
      </c>
      <c r="O8" s="73" t="e">
        <f>#REF!</f>
        <v>#REF!</v>
      </c>
      <c r="P8" s="72" t="e">
        <f t="shared" si="0"/>
        <v>#REF!</v>
      </c>
      <c r="Q8" s="72"/>
      <c r="R8" s="72" t="e">
        <f>P8</f>
        <v>#REF!</v>
      </c>
      <c r="S8" s="72" t="e">
        <f t="shared" si="3"/>
        <v>#REF!</v>
      </c>
      <c r="T8" s="72"/>
      <c r="U8" s="72"/>
      <c r="V8" s="72"/>
      <c r="W8" s="74"/>
      <c r="X8" s="74"/>
    </row>
    <row r="9" s="13" customFormat="1" ht="35.1" customHeight="1" spans="3:24">
      <c r="C9" s="19" t="s">
        <v>31</v>
      </c>
      <c r="D9" s="20" t="e">
        <f>#REF!</f>
        <v>#REF!</v>
      </c>
      <c r="E9" s="21" t="s">
        <v>606</v>
      </c>
      <c r="F9" s="20" t="e">
        <f t="shared" si="1"/>
        <v>#REF!</v>
      </c>
      <c r="G9" s="20" t="e">
        <f t="shared" si="2"/>
        <v>#REF!</v>
      </c>
      <c r="H9" s="20"/>
      <c r="I9" s="20"/>
      <c r="J9" s="20"/>
      <c r="K9" s="1"/>
      <c r="L9" s="47"/>
      <c r="M9" s="19" t="s">
        <v>31</v>
      </c>
      <c r="N9" s="72" t="e">
        <f>#REF!</f>
        <v>#REF!</v>
      </c>
      <c r="O9" s="72" t="e">
        <f>#REF!</f>
        <v>#REF!</v>
      </c>
      <c r="P9" s="72" t="e">
        <f t="shared" si="0"/>
        <v>#REF!</v>
      </c>
      <c r="Q9" s="72"/>
      <c r="R9" s="72" t="e">
        <f>P9</f>
        <v>#REF!</v>
      </c>
      <c r="S9" s="72" t="e">
        <f t="shared" si="3"/>
        <v>#REF!</v>
      </c>
      <c r="T9" s="72"/>
      <c r="U9" s="72"/>
      <c r="V9" s="72"/>
      <c r="W9" s="74"/>
      <c r="X9" s="74"/>
    </row>
    <row r="10" s="13" customFormat="1" ht="35.1" customHeight="1" spans="3:24">
      <c r="C10" s="19" t="s">
        <v>33</v>
      </c>
      <c r="D10" s="20" t="e">
        <f>P区店面!#REF!</f>
        <v>#REF!</v>
      </c>
      <c r="E10" s="21" t="s">
        <v>607</v>
      </c>
      <c r="F10" s="31" t="e">
        <f>D10+25</f>
        <v>#REF!</v>
      </c>
      <c r="G10" s="20" t="e">
        <f t="shared" si="2"/>
        <v>#REF!</v>
      </c>
      <c r="H10" s="20"/>
      <c r="I10" s="20"/>
      <c r="J10" s="20"/>
      <c r="K10" s="1"/>
      <c r="L10" s="47"/>
      <c r="M10" s="19" t="s">
        <v>33</v>
      </c>
      <c r="N10" s="72" t="e">
        <f>P区店面!#REF!</f>
        <v>#REF!</v>
      </c>
      <c r="O10" s="72">
        <f>P区店面!C94</f>
        <v>5856</v>
      </c>
      <c r="P10" s="72" t="e">
        <f t="shared" si="0"/>
        <v>#REF!</v>
      </c>
      <c r="Q10" s="72"/>
      <c r="R10" s="77" t="e">
        <f>P10+25</f>
        <v>#REF!</v>
      </c>
      <c r="S10" s="72" t="e">
        <f t="shared" si="3"/>
        <v>#REF!</v>
      </c>
      <c r="T10" s="72"/>
      <c r="U10" s="72"/>
      <c r="V10" s="72"/>
      <c r="W10" s="74"/>
      <c r="X10" s="74"/>
    </row>
    <row r="11" s="13" customFormat="1" ht="35.1" customHeight="1" spans="3:24">
      <c r="C11" s="19" t="s">
        <v>36</v>
      </c>
      <c r="D11" s="20" t="e">
        <f>北堤!#REF!</f>
        <v>#REF!</v>
      </c>
      <c r="E11" s="21" t="s">
        <v>608</v>
      </c>
      <c r="F11" s="20" t="e">
        <f t="shared" si="1"/>
        <v>#REF!</v>
      </c>
      <c r="G11" s="20" t="e">
        <f t="shared" si="2"/>
        <v>#REF!</v>
      </c>
      <c r="H11" s="20"/>
      <c r="I11" s="20"/>
      <c r="J11" s="20"/>
      <c r="K11" s="1"/>
      <c r="L11" s="47"/>
      <c r="M11" s="19" t="s">
        <v>36</v>
      </c>
      <c r="N11" s="72" t="e">
        <f>北堤!#REF!</f>
        <v>#REF!</v>
      </c>
      <c r="O11" s="72">
        <f>北堤!C5</f>
        <v>493</v>
      </c>
      <c r="P11" s="72" t="e">
        <f t="shared" si="0"/>
        <v>#REF!</v>
      </c>
      <c r="Q11" s="72"/>
      <c r="R11" s="72" t="e">
        <f>P11</f>
        <v>#REF!</v>
      </c>
      <c r="S11" s="72" t="e">
        <f t="shared" si="3"/>
        <v>#REF!</v>
      </c>
      <c r="T11" s="72"/>
      <c r="U11" s="72"/>
      <c r="V11" s="72"/>
      <c r="W11" s="74"/>
      <c r="X11" s="74"/>
    </row>
    <row r="12" ht="35.1" customHeight="1" spans="3:24">
      <c r="C12" s="22" t="s">
        <v>609</v>
      </c>
      <c r="D12" s="23"/>
      <c r="E12" s="23"/>
      <c r="F12" s="23"/>
      <c r="G12" s="23"/>
      <c r="H12" s="1">
        <v>18.51</v>
      </c>
      <c r="I12" s="21" t="s">
        <v>610</v>
      </c>
      <c r="J12" s="32">
        <v>15.67</v>
      </c>
      <c r="K12" s="1">
        <v>16.46</v>
      </c>
      <c r="L12" s="47"/>
      <c r="M12" s="22" t="s">
        <v>609</v>
      </c>
      <c r="N12" s="74">
        <f>U33</f>
        <v>144185.2035</v>
      </c>
      <c r="O12" s="74">
        <f>T33</f>
        <v>7788.55</v>
      </c>
      <c r="P12" s="72">
        <f t="shared" si="0"/>
        <v>18.51</v>
      </c>
      <c r="Q12" s="72"/>
      <c r="R12" s="78">
        <v>15.67</v>
      </c>
      <c r="S12" s="72">
        <f t="shared" si="3"/>
        <v>-22119.48</v>
      </c>
      <c r="T12" s="23"/>
      <c r="U12" s="23"/>
      <c r="V12" s="23"/>
      <c r="W12" s="23"/>
      <c r="X12" s="23"/>
    </row>
    <row r="13" spans="14:22">
      <c r="N13" s="50" t="e">
        <f>SUM(N5:N12)</f>
        <v>#REF!</v>
      </c>
      <c r="O13" s="51" t="e">
        <f>SUM(O5:O12)</f>
        <v>#REF!</v>
      </c>
      <c r="P13" s="52" t="e">
        <f t="shared" si="0"/>
        <v>#REF!</v>
      </c>
      <c r="Q13" s="52"/>
      <c r="R13" s="52"/>
      <c r="S13" s="52"/>
      <c r="T13" s="50" t="e">
        <f>SUM(T5:T11)</f>
        <v>#REF!</v>
      </c>
      <c r="U13" s="51">
        <f>SUM(U5:U11)</f>
        <v>29070.06</v>
      </c>
      <c r="V13" s="67" t="e">
        <f>T13/U13</f>
        <v>#REF!</v>
      </c>
    </row>
    <row r="14" spans="14:22">
      <c r="N14" s="23"/>
      <c r="O14" s="23"/>
      <c r="P14" s="23"/>
      <c r="Q14" s="23"/>
      <c r="R14" s="23"/>
      <c r="S14" s="23"/>
      <c r="T14" s="23"/>
      <c r="U14" s="23"/>
      <c r="V14" s="23"/>
    </row>
    <row r="15" spans="14:22">
      <c r="N15" s="23"/>
      <c r="O15" s="23"/>
      <c r="P15" s="23"/>
      <c r="Q15" s="23"/>
      <c r="R15" s="23"/>
      <c r="S15" s="23"/>
      <c r="T15" s="69" t="e">
        <f>O13+U13</f>
        <v>#REF!</v>
      </c>
      <c r="U15" s="23"/>
      <c r="V15" s="23"/>
    </row>
    <row r="16" spans="14:22">
      <c r="N16" s="53" t="e">
        <f>N13-N12</f>
        <v>#REF!</v>
      </c>
      <c r="O16" s="53" t="e">
        <f>O13-O12</f>
        <v>#REF!</v>
      </c>
      <c r="P16" s="54" t="e">
        <f>N16/O16</f>
        <v>#REF!</v>
      </c>
      <c r="Q16" s="54"/>
      <c r="R16" s="54"/>
      <c r="S16" s="54"/>
      <c r="T16" s="23"/>
      <c r="U16" s="23"/>
      <c r="V16" s="23"/>
    </row>
    <row r="17" ht="37.5" spans="3:24">
      <c r="C17" s="24" t="s">
        <v>41</v>
      </c>
      <c r="D17" s="24" t="s">
        <v>611</v>
      </c>
      <c r="E17" s="24"/>
      <c r="F17" s="24" t="s">
        <v>612</v>
      </c>
      <c r="G17" s="24" t="s">
        <v>613</v>
      </c>
      <c r="H17" s="24" t="s">
        <v>614</v>
      </c>
      <c r="I17" s="24"/>
      <c r="J17" s="24" t="s">
        <v>615</v>
      </c>
      <c r="K17" s="33" t="s">
        <v>7</v>
      </c>
      <c r="L17" s="55"/>
      <c r="S17" s="70" t="e">
        <f>S10+X17</f>
        <v>#REF!</v>
      </c>
      <c r="X17" t="e">
        <f>SUM(X5:X16)</f>
        <v>#REF!</v>
      </c>
    </row>
    <row r="18" spans="3:12">
      <c r="C18" s="25">
        <v>1</v>
      </c>
      <c r="D18" s="20" t="s">
        <v>616</v>
      </c>
      <c r="E18" s="20"/>
      <c r="F18" s="20">
        <v>68.605</v>
      </c>
      <c r="G18" s="34">
        <v>46583</v>
      </c>
      <c r="H18" s="20">
        <v>86.52</v>
      </c>
      <c r="I18" s="20"/>
      <c r="J18" s="20"/>
      <c r="K18" s="20" t="s">
        <v>617</v>
      </c>
      <c r="L18" s="56"/>
    </row>
    <row r="19" spans="3:12">
      <c r="C19" s="25">
        <v>2</v>
      </c>
      <c r="D19" s="20" t="s">
        <v>618</v>
      </c>
      <c r="E19" s="20"/>
      <c r="F19" s="20">
        <v>54</v>
      </c>
      <c r="G19" s="34">
        <v>46873</v>
      </c>
      <c r="H19" s="20">
        <v>199.5</v>
      </c>
      <c r="I19" s="20"/>
      <c r="J19" s="20"/>
      <c r="K19" s="35" t="s">
        <v>617</v>
      </c>
      <c r="L19" s="36"/>
    </row>
    <row r="20" spans="3:19">
      <c r="C20" s="25">
        <v>3</v>
      </c>
      <c r="D20" s="20" t="s">
        <v>619</v>
      </c>
      <c r="E20" s="20"/>
      <c r="F20" s="20">
        <v>250</v>
      </c>
      <c r="G20" s="34">
        <v>46660</v>
      </c>
      <c r="H20" s="20">
        <v>97.24</v>
      </c>
      <c r="I20" s="20"/>
      <c r="J20" s="20"/>
      <c r="K20" s="20" t="s">
        <v>620</v>
      </c>
      <c r="L20" s="56"/>
      <c r="M20" s="57"/>
      <c r="S20" t="e">
        <f>S17*12</f>
        <v>#REF!</v>
      </c>
    </row>
    <row r="21" spans="3:14">
      <c r="C21" s="25">
        <v>4</v>
      </c>
      <c r="D21" s="20" t="s">
        <v>621</v>
      </c>
      <c r="E21" s="20"/>
      <c r="F21" s="20">
        <v>53</v>
      </c>
      <c r="G21" s="34">
        <v>46630</v>
      </c>
      <c r="H21" s="35">
        <v>47.25</v>
      </c>
      <c r="I21" s="36"/>
      <c r="K21" s="35" t="s">
        <v>617</v>
      </c>
      <c r="L21" s="36"/>
      <c r="M21" s="58"/>
      <c r="N21" s="59"/>
    </row>
    <row r="22" spans="3:14">
      <c r="C22" s="25">
        <v>5</v>
      </c>
      <c r="D22" s="20" t="s">
        <v>622</v>
      </c>
      <c r="E22" s="20"/>
      <c r="F22" s="20">
        <v>300</v>
      </c>
      <c r="G22" s="34">
        <v>46996</v>
      </c>
      <c r="H22" s="20">
        <v>10</v>
      </c>
      <c r="I22" s="20"/>
      <c r="J22" s="20"/>
      <c r="K22" s="20" t="s">
        <v>623</v>
      </c>
      <c r="L22" s="56"/>
      <c r="M22" s="58"/>
      <c r="N22" s="59"/>
    </row>
    <row r="23" spans="3:24">
      <c r="C23" s="25">
        <v>6</v>
      </c>
      <c r="D23" s="26" t="s">
        <v>624</v>
      </c>
      <c r="E23" s="26"/>
      <c r="F23" s="26">
        <v>4326.55</v>
      </c>
      <c r="G23" s="37">
        <v>46356</v>
      </c>
      <c r="H23" s="26">
        <v>19.97</v>
      </c>
      <c r="I23" s="26"/>
      <c r="J23" s="26"/>
      <c r="K23" s="26" t="s">
        <v>625</v>
      </c>
      <c r="L23" s="60"/>
      <c r="M23" s="61"/>
      <c r="N23" s="59">
        <v>19.97</v>
      </c>
      <c r="O23" s="62">
        <f>0.56+0.84</f>
        <v>1.4</v>
      </c>
      <c r="P23">
        <f>O23+N23-T23</f>
        <v>17.37</v>
      </c>
      <c r="T23">
        <v>4</v>
      </c>
      <c r="U23">
        <f t="shared" ref="U23:U32" si="4">F23*H23</f>
        <v>86401.2035</v>
      </c>
      <c r="V23">
        <f t="shared" ref="V23:V32" si="5">P23*F23</f>
        <v>75152.1735</v>
      </c>
      <c r="W23">
        <f>P23*1.05</f>
        <v>18.2385</v>
      </c>
      <c r="X23">
        <f t="shared" ref="X23:X32" si="6">F23*W23</f>
        <v>78909.782175</v>
      </c>
    </row>
    <row r="24" spans="3:24">
      <c r="C24" s="25">
        <v>7</v>
      </c>
      <c r="D24" s="26" t="s">
        <v>626</v>
      </c>
      <c r="E24" s="26"/>
      <c r="F24" s="26">
        <v>2074</v>
      </c>
      <c r="G24" s="38">
        <v>46752</v>
      </c>
      <c r="H24" s="26">
        <v>15</v>
      </c>
      <c r="I24" s="26"/>
      <c r="J24" s="26"/>
      <c r="K24" s="26" t="s">
        <v>627</v>
      </c>
      <c r="L24" s="60"/>
      <c r="M24" s="61"/>
      <c r="N24" s="26">
        <v>15</v>
      </c>
      <c r="O24">
        <v>0</v>
      </c>
      <c r="P24">
        <f t="shared" ref="P24:P32" si="7">O24+N24-T24</f>
        <v>11</v>
      </c>
      <c r="T24">
        <v>4</v>
      </c>
      <c r="U24">
        <f t="shared" si="4"/>
        <v>31110</v>
      </c>
      <c r="V24">
        <f t="shared" si="5"/>
        <v>22814</v>
      </c>
      <c r="W24">
        <f t="shared" ref="W24:W32" si="8">P24*1.05</f>
        <v>11.55</v>
      </c>
      <c r="X24">
        <f t="shared" si="6"/>
        <v>23954.7</v>
      </c>
    </row>
    <row r="25" spans="3:24">
      <c r="C25" s="25">
        <v>8</v>
      </c>
      <c r="D25" s="26" t="s">
        <v>628</v>
      </c>
      <c r="E25" s="26"/>
      <c r="F25" s="26">
        <v>186</v>
      </c>
      <c r="G25" s="37">
        <v>46326</v>
      </c>
      <c r="H25" s="26">
        <v>20</v>
      </c>
      <c r="I25" s="26"/>
      <c r="J25" s="26"/>
      <c r="K25" s="26" t="s">
        <v>627</v>
      </c>
      <c r="L25" s="60"/>
      <c r="M25" s="61"/>
      <c r="N25" s="26">
        <v>20</v>
      </c>
      <c r="O25">
        <v>0</v>
      </c>
      <c r="P25">
        <f t="shared" si="7"/>
        <v>16</v>
      </c>
      <c r="T25">
        <v>4</v>
      </c>
      <c r="U25">
        <f t="shared" si="4"/>
        <v>3720</v>
      </c>
      <c r="V25">
        <f t="shared" si="5"/>
        <v>2976</v>
      </c>
      <c r="W25">
        <f t="shared" si="8"/>
        <v>16.8</v>
      </c>
      <c r="X25">
        <f t="shared" si="6"/>
        <v>3124.8</v>
      </c>
    </row>
    <row r="26" spans="3:24">
      <c r="C26" s="25">
        <v>9</v>
      </c>
      <c r="D26" s="26" t="s">
        <v>629</v>
      </c>
      <c r="E26" s="26"/>
      <c r="F26" s="26">
        <v>190</v>
      </c>
      <c r="G26" s="37">
        <v>46326</v>
      </c>
      <c r="H26" s="26">
        <v>20</v>
      </c>
      <c r="I26" s="26"/>
      <c r="J26" s="26"/>
      <c r="K26" s="26" t="s">
        <v>627</v>
      </c>
      <c r="L26" s="60"/>
      <c r="M26" s="61"/>
      <c r="N26" s="26">
        <v>20</v>
      </c>
      <c r="O26">
        <v>0</v>
      </c>
      <c r="P26">
        <f t="shared" si="7"/>
        <v>16</v>
      </c>
      <c r="T26">
        <v>4</v>
      </c>
      <c r="U26">
        <f t="shared" si="4"/>
        <v>3800</v>
      </c>
      <c r="V26">
        <f t="shared" si="5"/>
        <v>3040</v>
      </c>
      <c r="W26">
        <f t="shared" si="8"/>
        <v>16.8</v>
      </c>
      <c r="X26">
        <f t="shared" si="6"/>
        <v>3192</v>
      </c>
    </row>
    <row r="27" spans="3:24">
      <c r="C27" s="25">
        <v>10</v>
      </c>
      <c r="D27" s="26" t="s">
        <v>630</v>
      </c>
      <c r="E27" s="26"/>
      <c r="F27" s="26">
        <v>186</v>
      </c>
      <c r="G27" s="38">
        <v>47238</v>
      </c>
      <c r="H27" s="26">
        <v>18</v>
      </c>
      <c r="I27" s="26"/>
      <c r="J27" s="26"/>
      <c r="K27" s="26" t="s">
        <v>631</v>
      </c>
      <c r="L27" s="60"/>
      <c r="M27" s="61"/>
      <c r="N27" s="26">
        <v>18</v>
      </c>
      <c r="O27">
        <v>8</v>
      </c>
      <c r="P27">
        <f t="shared" si="7"/>
        <v>22</v>
      </c>
      <c r="T27">
        <v>4</v>
      </c>
      <c r="U27">
        <f t="shared" si="4"/>
        <v>3348</v>
      </c>
      <c r="V27">
        <f t="shared" si="5"/>
        <v>4092</v>
      </c>
      <c r="W27">
        <f t="shared" si="8"/>
        <v>23.1</v>
      </c>
      <c r="X27">
        <f t="shared" si="6"/>
        <v>4296.6</v>
      </c>
    </row>
    <row r="28" spans="3:24">
      <c r="C28" s="25">
        <v>11</v>
      </c>
      <c r="D28" s="26" t="s">
        <v>632</v>
      </c>
      <c r="E28" s="26"/>
      <c r="F28" s="26">
        <v>186</v>
      </c>
      <c r="G28" s="38">
        <v>46691</v>
      </c>
      <c r="H28" s="26">
        <v>14</v>
      </c>
      <c r="I28" s="26"/>
      <c r="J28" s="26"/>
      <c r="K28" s="26" t="s">
        <v>631</v>
      </c>
      <c r="L28" s="60"/>
      <c r="M28" s="61"/>
      <c r="N28" s="26">
        <v>14</v>
      </c>
      <c r="O28">
        <v>8</v>
      </c>
      <c r="P28">
        <f t="shared" si="7"/>
        <v>18</v>
      </c>
      <c r="T28">
        <v>4</v>
      </c>
      <c r="U28">
        <f t="shared" si="4"/>
        <v>2604</v>
      </c>
      <c r="V28">
        <f t="shared" si="5"/>
        <v>3348</v>
      </c>
      <c r="W28">
        <f t="shared" si="8"/>
        <v>18.9</v>
      </c>
      <c r="X28">
        <f t="shared" si="6"/>
        <v>3515.4</v>
      </c>
    </row>
    <row r="29" spans="3:24">
      <c r="C29" s="25">
        <v>12</v>
      </c>
      <c r="D29" s="26" t="s">
        <v>633</v>
      </c>
      <c r="E29" s="26"/>
      <c r="F29" s="26">
        <v>252</v>
      </c>
      <c r="G29" s="37">
        <v>46326</v>
      </c>
      <c r="H29" s="26">
        <v>20</v>
      </c>
      <c r="I29" s="26"/>
      <c r="J29" s="26"/>
      <c r="K29" s="26" t="s">
        <v>627</v>
      </c>
      <c r="L29" s="60"/>
      <c r="M29" s="61"/>
      <c r="N29" s="26">
        <v>20</v>
      </c>
      <c r="O29">
        <v>0</v>
      </c>
      <c r="P29">
        <f t="shared" si="7"/>
        <v>16</v>
      </c>
      <c r="T29">
        <v>4</v>
      </c>
      <c r="U29">
        <f t="shared" si="4"/>
        <v>5040</v>
      </c>
      <c r="V29">
        <f t="shared" si="5"/>
        <v>4032</v>
      </c>
      <c r="W29">
        <f t="shared" si="8"/>
        <v>16.8</v>
      </c>
      <c r="X29">
        <f t="shared" si="6"/>
        <v>4233.6</v>
      </c>
    </row>
    <row r="30" spans="3:24">
      <c r="C30" s="25">
        <v>13</v>
      </c>
      <c r="D30" s="26" t="s">
        <v>634</v>
      </c>
      <c r="E30" s="26"/>
      <c r="F30" s="26">
        <v>187</v>
      </c>
      <c r="G30" s="37">
        <v>46326</v>
      </c>
      <c r="H30" s="26">
        <v>20</v>
      </c>
      <c r="I30" s="26"/>
      <c r="J30" s="26"/>
      <c r="K30" s="26" t="s">
        <v>627</v>
      </c>
      <c r="L30" s="60"/>
      <c r="M30" s="61"/>
      <c r="N30" s="26">
        <v>20</v>
      </c>
      <c r="O30">
        <v>0</v>
      </c>
      <c r="P30">
        <f t="shared" si="7"/>
        <v>16</v>
      </c>
      <c r="T30">
        <v>4</v>
      </c>
      <c r="U30">
        <f t="shared" si="4"/>
        <v>3740</v>
      </c>
      <c r="V30">
        <f t="shared" si="5"/>
        <v>2992</v>
      </c>
      <c r="W30">
        <f t="shared" si="8"/>
        <v>16.8</v>
      </c>
      <c r="X30">
        <f t="shared" si="6"/>
        <v>3141.6</v>
      </c>
    </row>
    <row r="31" spans="3:24">
      <c r="C31" s="25">
        <v>14</v>
      </c>
      <c r="D31" s="26" t="s">
        <v>635</v>
      </c>
      <c r="E31" s="26"/>
      <c r="F31" s="26">
        <v>150</v>
      </c>
      <c r="G31" s="37">
        <v>46326</v>
      </c>
      <c r="H31" s="26">
        <v>22</v>
      </c>
      <c r="I31" s="26"/>
      <c r="J31" s="26"/>
      <c r="K31" s="26" t="s">
        <v>627</v>
      </c>
      <c r="L31" s="60"/>
      <c r="M31" s="61"/>
      <c r="N31" s="26">
        <v>22</v>
      </c>
      <c r="O31">
        <v>0</v>
      </c>
      <c r="P31">
        <f t="shared" si="7"/>
        <v>18</v>
      </c>
      <c r="T31">
        <v>4</v>
      </c>
      <c r="U31">
        <f t="shared" si="4"/>
        <v>3300</v>
      </c>
      <c r="V31">
        <f t="shared" si="5"/>
        <v>2700</v>
      </c>
      <c r="W31">
        <f t="shared" si="8"/>
        <v>18.9</v>
      </c>
      <c r="X31">
        <f t="shared" si="6"/>
        <v>2835</v>
      </c>
    </row>
    <row r="32" spans="3:24">
      <c r="C32" s="25">
        <v>15</v>
      </c>
      <c r="D32" s="26" t="s">
        <v>636</v>
      </c>
      <c r="E32" s="26"/>
      <c r="F32" s="26">
        <v>51</v>
      </c>
      <c r="G32" s="37">
        <v>46326</v>
      </c>
      <c r="H32" s="26">
        <v>22</v>
      </c>
      <c r="I32" s="26"/>
      <c r="J32" s="26"/>
      <c r="K32" s="26" t="s">
        <v>627</v>
      </c>
      <c r="L32" s="60"/>
      <c r="M32" s="61"/>
      <c r="N32" s="26">
        <v>22</v>
      </c>
      <c r="O32">
        <v>0</v>
      </c>
      <c r="P32">
        <f t="shared" si="7"/>
        <v>18</v>
      </c>
      <c r="T32">
        <v>4</v>
      </c>
      <c r="U32">
        <f t="shared" si="4"/>
        <v>1122</v>
      </c>
      <c r="V32">
        <f t="shared" si="5"/>
        <v>918</v>
      </c>
      <c r="W32">
        <f t="shared" si="8"/>
        <v>18.9</v>
      </c>
      <c r="X32">
        <f t="shared" si="6"/>
        <v>963.9</v>
      </c>
    </row>
    <row r="33" spans="3:24">
      <c r="C33" s="25">
        <v>16</v>
      </c>
      <c r="D33" s="20" t="s">
        <v>637</v>
      </c>
      <c r="E33" s="20"/>
      <c r="F33" s="20">
        <v>32</v>
      </c>
      <c r="G33" s="34">
        <v>46538</v>
      </c>
      <c r="H33" s="20">
        <v>81.11</v>
      </c>
      <c r="I33" s="20"/>
      <c r="J33" s="20"/>
      <c r="K33" s="20" t="s">
        <v>617</v>
      </c>
      <c r="L33" s="56"/>
      <c r="M33" s="63"/>
      <c r="N33" s="59"/>
      <c r="T33">
        <v>7788.55</v>
      </c>
      <c r="U33">
        <f>SUM(U23:U32)</f>
        <v>144185.2035</v>
      </c>
      <c r="X33">
        <f>SUM(X23:X32)</f>
        <v>128167.382175</v>
      </c>
    </row>
    <row r="34" spans="3:22">
      <c r="C34" s="25">
        <v>17</v>
      </c>
      <c r="D34" s="20" t="s">
        <v>638</v>
      </c>
      <c r="E34" s="20"/>
      <c r="F34" s="20">
        <v>126</v>
      </c>
      <c r="G34" s="34">
        <v>46599</v>
      </c>
      <c r="H34" s="20">
        <v>75.71</v>
      </c>
      <c r="I34" s="20"/>
      <c r="J34" s="20"/>
      <c r="K34" s="20" t="s">
        <v>617</v>
      </c>
      <c r="L34" s="56"/>
      <c r="M34" s="63"/>
      <c r="N34" s="59"/>
      <c r="U34">
        <f>U33/T33</f>
        <v>18.5124578387505</v>
      </c>
      <c r="V34">
        <f>SUM(V23:V32)</f>
        <v>122064.1735</v>
      </c>
    </row>
    <row r="35" spans="3:24">
      <c r="C35" s="25">
        <v>18</v>
      </c>
      <c r="D35" s="20" t="s">
        <v>639</v>
      </c>
      <c r="E35" s="20"/>
      <c r="F35" s="20">
        <v>18</v>
      </c>
      <c r="G35" s="34">
        <v>46752</v>
      </c>
      <c r="H35" s="20">
        <v>87.15</v>
      </c>
      <c r="I35" s="20"/>
      <c r="J35" s="20"/>
      <c r="K35" s="20" t="s">
        <v>617</v>
      </c>
      <c r="L35" s="56"/>
      <c r="M35" s="59"/>
      <c r="N35" s="59"/>
      <c r="U35">
        <f>V34/T33</f>
        <v>15.6722590854524</v>
      </c>
      <c r="X35">
        <f>X33/T33</f>
        <v>16.455872039725</v>
      </c>
    </row>
    <row r="36" spans="3:21">
      <c r="C36" s="25">
        <v>19</v>
      </c>
      <c r="D36" s="20" t="s">
        <v>584</v>
      </c>
      <c r="E36" s="20"/>
      <c r="F36" s="20">
        <v>54</v>
      </c>
      <c r="G36" s="34">
        <v>46752</v>
      </c>
      <c r="H36" s="20">
        <v>87.15</v>
      </c>
      <c r="I36" s="20"/>
      <c r="J36" s="20"/>
      <c r="K36" s="20" t="s">
        <v>617</v>
      </c>
      <c r="L36" s="56"/>
      <c r="M36" s="59"/>
      <c r="N36" s="59"/>
      <c r="U36">
        <f>U35*1.05</f>
        <v>16.455872039725</v>
      </c>
    </row>
    <row r="37" spans="3:14">
      <c r="C37" s="25">
        <v>20</v>
      </c>
      <c r="D37" s="26" t="s">
        <v>640</v>
      </c>
      <c r="E37" s="26"/>
      <c r="F37" s="26">
        <v>390</v>
      </c>
      <c r="G37" s="38">
        <v>47208</v>
      </c>
      <c r="H37" s="20">
        <v>71.66</v>
      </c>
      <c r="I37" s="20"/>
      <c r="J37" s="20"/>
      <c r="K37" s="20" t="s">
        <v>617</v>
      </c>
      <c r="L37" s="56"/>
      <c r="M37" s="59"/>
      <c r="N37" s="59"/>
    </row>
    <row r="38" spans="3:14">
      <c r="C38" s="25">
        <v>21</v>
      </c>
      <c r="D38" s="26" t="s">
        <v>641</v>
      </c>
      <c r="E38" s="26"/>
      <c r="F38" s="26">
        <v>210</v>
      </c>
      <c r="G38" s="38">
        <v>46507</v>
      </c>
      <c r="H38" s="20">
        <v>86.52</v>
      </c>
      <c r="I38" s="20"/>
      <c r="J38" s="20"/>
      <c r="K38" s="20" t="s">
        <v>617</v>
      </c>
      <c r="L38" s="56"/>
      <c r="M38" s="59"/>
      <c r="N38" s="59"/>
    </row>
    <row r="39" spans="3:14">
      <c r="C39" s="25">
        <v>22</v>
      </c>
      <c r="D39" s="26" t="s">
        <v>642</v>
      </c>
      <c r="E39" s="26"/>
      <c r="F39" s="26">
        <v>112</v>
      </c>
      <c r="G39" s="38">
        <v>46873</v>
      </c>
      <c r="H39" s="35">
        <v>86</v>
      </c>
      <c r="I39" s="36"/>
      <c r="K39" s="35" t="s">
        <v>643</v>
      </c>
      <c r="L39" s="36"/>
      <c r="M39" s="59"/>
      <c r="N39" s="64"/>
    </row>
    <row r="40" spans="3:14">
      <c r="C40" s="25">
        <v>23</v>
      </c>
      <c r="D40" s="26" t="s">
        <v>644</v>
      </c>
      <c r="E40" s="26"/>
      <c r="F40" s="26">
        <v>199.1</v>
      </c>
      <c r="G40" s="38">
        <v>46812</v>
      </c>
      <c r="H40" s="20">
        <v>84.11</v>
      </c>
      <c r="I40" s="20"/>
      <c r="J40" s="20"/>
      <c r="K40" s="20" t="s">
        <v>617</v>
      </c>
      <c r="L40" s="56"/>
      <c r="M40" s="59"/>
      <c r="N40" s="59"/>
    </row>
    <row r="41" spans="3:14">
      <c r="C41" s="25">
        <v>24</v>
      </c>
      <c r="D41" s="26" t="s">
        <v>645</v>
      </c>
      <c r="E41" s="26"/>
      <c r="F41" s="26">
        <v>169.4</v>
      </c>
      <c r="G41" s="38">
        <v>46812</v>
      </c>
      <c r="H41" s="20">
        <v>84.11</v>
      </c>
      <c r="I41" s="20"/>
      <c r="J41" s="20"/>
      <c r="K41" s="20" t="s">
        <v>617</v>
      </c>
      <c r="L41" s="56"/>
      <c r="M41" s="59"/>
      <c r="N41" s="59"/>
    </row>
    <row r="42" spans="3:14">
      <c r="C42" s="25">
        <v>25</v>
      </c>
      <c r="D42" s="26" t="s">
        <v>646</v>
      </c>
      <c r="E42" s="26"/>
      <c r="F42" s="26">
        <v>199.1</v>
      </c>
      <c r="G42" s="38">
        <v>46812</v>
      </c>
      <c r="H42" s="20">
        <v>84.11</v>
      </c>
      <c r="I42" s="20"/>
      <c r="J42" s="20"/>
      <c r="K42" s="20" t="s">
        <v>617</v>
      </c>
      <c r="L42" s="56"/>
      <c r="M42" s="59"/>
      <c r="N42" s="59"/>
    </row>
    <row r="43" spans="3:14">
      <c r="C43" s="25">
        <v>26</v>
      </c>
      <c r="D43" s="26" t="s">
        <v>647</v>
      </c>
      <c r="E43" s="26"/>
      <c r="F43" s="26">
        <v>199.1</v>
      </c>
      <c r="G43" s="38">
        <v>46812</v>
      </c>
      <c r="H43" s="20">
        <v>84.11</v>
      </c>
      <c r="I43" s="20"/>
      <c r="J43" s="20"/>
      <c r="K43" s="20" t="s">
        <v>617</v>
      </c>
      <c r="L43" s="56"/>
      <c r="M43" s="59"/>
      <c r="N43" s="59"/>
    </row>
    <row r="44" spans="3:14">
      <c r="C44" s="25">
        <v>27</v>
      </c>
      <c r="D44" s="26" t="s">
        <v>648</v>
      </c>
      <c r="E44" s="26"/>
      <c r="F44" s="26">
        <v>199.1</v>
      </c>
      <c r="G44" s="38">
        <v>46812</v>
      </c>
      <c r="H44" s="20">
        <v>84.11</v>
      </c>
      <c r="I44" s="20"/>
      <c r="J44" s="20"/>
      <c r="K44" s="20" t="s">
        <v>617</v>
      </c>
      <c r="L44" s="56"/>
      <c r="M44" s="59"/>
      <c r="N44" s="59"/>
    </row>
    <row r="45" spans="3:14">
      <c r="C45" s="25">
        <v>28</v>
      </c>
      <c r="D45" s="26" t="s">
        <v>649</v>
      </c>
      <c r="E45" s="26"/>
      <c r="F45" s="26">
        <v>199.1</v>
      </c>
      <c r="G45" s="38">
        <v>46812</v>
      </c>
      <c r="H45" s="20">
        <v>84.11</v>
      </c>
      <c r="I45" s="20"/>
      <c r="J45" s="20"/>
      <c r="K45" s="20" t="s">
        <v>617</v>
      </c>
      <c r="L45" s="56"/>
      <c r="M45" s="59"/>
      <c r="N45" s="59"/>
    </row>
    <row r="46" spans="3:14">
      <c r="C46" s="25">
        <v>29</v>
      </c>
      <c r="D46" s="26" t="s">
        <v>650</v>
      </c>
      <c r="E46" s="26"/>
      <c r="F46" s="26">
        <v>188.1</v>
      </c>
      <c r="G46" s="38">
        <v>46812</v>
      </c>
      <c r="H46" s="20">
        <v>84.11</v>
      </c>
      <c r="I46" s="20"/>
      <c r="J46" s="20"/>
      <c r="K46" s="20" t="s">
        <v>617</v>
      </c>
      <c r="L46" s="56"/>
      <c r="M46" s="59"/>
      <c r="N46" s="59"/>
    </row>
    <row r="47" spans="3:14">
      <c r="C47" s="25">
        <v>30</v>
      </c>
      <c r="D47" s="26" t="s">
        <v>651</v>
      </c>
      <c r="E47" s="26"/>
      <c r="F47" s="26">
        <v>447</v>
      </c>
      <c r="G47" s="38">
        <v>46812</v>
      </c>
      <c r="H47" s="20">
        <v>84</v>
      </c>
      <c r="I47" s="20"/>
      <c r="J47" s="20"/>
      <c r="K47" s="20" t="s">
        <v>617</v>
      </c>
      <c r="L47" s="56"/>
      <c r="M47" s="59"/>
      <c r="N47" s="59"/>
    </row>
    <row r="48" spans="3:14">
      <c r="C48" s="25">
        <v>31</v>
      </c>
      <c r="D48" s="26" t="s">
        <v>652</v>
      </c>
      <c r="E48" s="26"/>
      <c r="F48" s="26">
        <v>190</v>
      </c>
      <c r="G48" s="38">
        <v>46812</v>
      </c>
      <c r="H48" s="20">
        <v>84</v>
      </c>
      <c r="I48" s="20"/>
      <c r="J48" s="20"/>
      <c r="K48" s="20" t="s">
        <v>617</v>
      </c>
      <c r="L48" s="56"/>
      <c r="M48" s="59"/>
      <c r="N48" s="59"/>
    </row>
    <row r="49" spans="3:14">
      <c r="C49" s="25">
        <v>32</v>
      </c>
      <c r="D49" s="26" t="s">
        <v>653</v>
      </c>
      <c r="E49" s="26"/>
      <c r="F49" s="26">
        <v>155</v>
      </c>
      <c r="G49" s="38">
        <v>46812</v>
      </c>
      <c r="H49" s="20">
        <v>86.52</v>
      </c>
      <c r="I49" s="20"/>
      <c r="J49" s="20"/>
      <c r="K49" s="20" t="s">
        <v>617</v>
      </c>
      <c r="L49" s="56"/>
      <c r="M49" s="59"/>
      <c r="N49" s="59"/>
    </row>
    <row r="50" spans="3:14">
      <c r="C50" s="25">
        <v>33</v>
      </c>
      <c r="D50" s="26" t="s">
        <v>654</v>
      </c>
      <c r="E50" s="26"/>
      <c r="F50" s="26">
        <v>200</v>
      </c>
      <c r="G50" s="38">
        <v>46812</v>
      </c>
      <c r="H50" s="20">
        <v>84</v>
      </c>
      <c r="I50" s="20"/>
      <c r="J50" s="20"/>
      <c r="K50" s="20" t="s">
        <v>617</v>
      </c>
      <c r="L50" s="56"/>
      <c r="M50" s="59"/>
      <c r="N50" s="59"/>
    </row>
    <row r="51" spans="3:14">
      <c r="C51" s="25">
        <v>34</v>
      </c>
      <c r="D51" s="26" t="s">
        <v>655</v>
      </c>
      <c r="E51" s="26"/>
      <c r="F51" s="26">
        <v>224</v>
      </c>
      <c r="G51" s="38">
        <v>46934</v>
      </c>
      <c r="H51" s="20">
        <v>61.49</v>
      </c>
      <c r="I51" s="20"/>
      <c r="J51" s="20"/>
      <c r="K51" s="20" t="s">
        <v>617</v>
      </c>
      <c r="L51" s="56"/>
      <c r="M51" s="59"/>
      <c r="N51" s="59"/>
    </row>
  </sheetData>
  <mergeCells count="3">
    <mergeCell ref="D3:G3"/>
    <mergeCell ref="H3:K3"/>
    <mergeCell ref="C3:C4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AJ51"/>
  <sheetViews>
    <sheetView zoomScaleSheetLayoutView="60" workbookViewId="0">
      <selection activeCell="H8" sqref="H8"/>
    </sheetView>
  </sheetViews>
  <sheetFormatPr defaultColWidth="9" defaultRowHeight="14.25"/>
  <cols>
    <col min="4" max="14" width="12.625" customWidth="1"/>
    <col min="15" max="15" width="11.75" customWidth="1"/>
    <col min="16" max="16" width="23.375" customWidth="1"/>
    <col min="17" max="17" width="25.5" customWidth="1"/>
    <col min="19" max="19" width="12.75" hidden="1" customWidth="1"/>
    <col min="20" max="20" width="10.5"/>
    <col min="21" max="21" width="14" customWidth="1"/>
    <col min="22" max="26" width="9.375" customWidth="1"/>
    <col min="27" max="27" width="15.125" customWidth="1"/>
    <col min="28" max="28" width="12.75" hidden="1" customWidth="1"/>
    <col min="29" max="29" width="10.5"/>
    <col min="30" max="30" width="11.625"/>
    <col min="31" max="32" width="11.625" customWidth="1"/>
    <col min="36" max="36" width="10.5"/>
  </cols>
  <sheetData>
    <row r="3" ht="70.5" customHeight="1" spans="3:17">
      <c r="C3" s="14" t="s">
        <v>1</v>
      </c>
      <c r="D3" s="15" t="s">
        <v>588</v>
      </c>
      <c r="E3" s="16"/>
      <c r="F3" s="16"/>
      <c r="G3" s="16"/>
      <c r="H3" s="16"/>
      <c r="I3" s="16"/>
      <c r="J3" s="16"/>
      <c r="K3" s="16"/>
      <c r="L3" s="27"/>
      <c r="M3" s="28" t="s">
        <v>596</v>
      </c>
      <c r="N3" s="28"/>
      <c r="O3" s="28"/>
      <c r="P3" s="28"/>
      <c r="Q3" s="39"/>
    </row>
    <row r="4" ht="53.25" customHeight="1" spans="3:36">
      <c r="C4" s="17"/>
      <c r="D4" s="18" t="s">
        <v>597</v>
      </c>
      <c r="E4" s="18" t="s">
        <v>660</v>
      </c>
      <c r="F4" s="18"/>
      <c r="G4" s="18" t="s">
        <v>598</v>
      </c>
      <c r="H4" s="18"/>
      <c r="I4" s="18"/>
      <c r="J4" s="18"/>
      <c r="K4" s="18" t="s">
        <v>591</v>
      </c>
      <c r="L4" s="18" t="s">
        <v>592</v>
      </c>
      <c r="M4" s="18" t="s">
        <v>597</v>
      </c>
      <c r="N4" s="18" t="s">
        <v>598</v>
      </c>
      <c r="O4" s="18" t="s">
        <v>591</v>
      </c>
      <c r="P4" s="18" t="s">
        <v>592</v>
      </c>
      <c r="Q4" s="40"/>
      <c r="R4" s="18" t="s">
        <v>656</v>
      </c>
      <c r="S4" s="41" t="s">
        <v>593</v>
      </c>
      <c r="T4" s="41" t="s">
        <v>43</v>
      </c>
      <c r="U4" s="42" t="s">
        <v>661</v>
      </c>
      <c r="V4" s="42" t="s">
        <v>662</v>
      </c>
      <c r="W4" s="42" t="s">
        <v>663</v>
      </c>
      <c r="X4" s="43" t="s">
        <v>658</v>
      </c>
      <c r="Y4" s="43" t="s">
        <v>664</v>
      </c>
      <c r="Z4" s="43" t="s">
        <v>665</v>
      </c>
      <c r="AA4" s="41" t="s">
        <v>666</v>
      </c>
      <c r="AB4" s="41" t="s">
        <v>593</v>
      </c>
      <c r="AC4" s="41" t="s">
        <v>43</v>
      </c>
      <c r="AD4" s="42" t="s">
        <v>661</v>
      </c>
      <c r="AE4" s="42" t="s">
        <v>662</v>
      </c>
      <c r="AF4" s="42" t="s">
        <v>663</v>
      </c>
      <c r="AG4" s="43" t="s">
        <v>658</v>
      </c>
      <c r="AH4" s="43" t="s">
        <v>664</v>
      </c>
      <c r="AI4" s="43" t="s">
        <v>665</v>
      </c>
      <c r="AJ4" s="41" t="s">
        <v>666</v>
      </c>
    </row>
    <row r="5" s="13" customFormat="1" ht="35.1" customHeight="1" spans="3:36">
      <c r="C5" s="19" t="s">
        <v>9</v>
      </c>
      <c r="D5" s="20">
        <v>86.17</v>
      </c>
      <c r="E5" s="20">
        <v>16</v>
      </c>
      <c r="F5" s="20"/>
      <c r="G5" s="21" t="s">
        <v>599</v>
      </c>
      <c r="H5" s="21">
        <v>82.43</v>
      </c>
      <c r="I5" s="21"/>
      <c r="J5" s="21" t="e">
        <f>G5*1.05</f>
        <v>#VALUE!</v>
      </c>
      <c r="K5" s="20">
        <f>D5</f>
        <v>86.17</v>
      </c>
      <c r="L5" s="20">
        <f>K5*1.05</f>
        <v>90.48</v>
      </c>
      <c r="M5" s="20">
        <v>34.17</v>
      </c>
      <c r="N5" s="21" t="s">
        <v>600</v>
      </c>
      <c r="O5" s="29">
        <f>M5-4</f>
        <v>30.17</v>
      </c>
      <c r="P5" s="30">
        <f>O5*1.05</f>
        <v>31.68</v>
      </c>
      <c r="Q5" s="44"/>
      <c r="R5" s="45" t="s">
        <v>9</v>
      </c>
      <c r="S5" s="46" t="e">
        <f>'A区 '!#REF!</f>
        <v>#REF!</v>
      </c>
      <c r="T5" s="46">
        <f>'A区 '!C321</f>
        <v>0</v>
      </c>
      <c r="U5" s="46" t="e">
        <f t="shared" ref="U5:U11" si="0">S5/T5</f>
        <v>#REF!</v>
      </c>
      <c r="V5" s="46">
        <v>16</v>
      </c>
      <c r="W5" s="46" t="e">
        <f>U5+V5</f>
        <v>#REF!</v>
      </c>
      <c r="X5" s="46" t="e">
        <f>U5</f>
        <v>#REF!</v>
      </c>
      <c r="Y5" s="46">
        <v>16</v>
      </c>
      <c r="Z5" s="46" t="e">
        <f>X5+Y5</f>
        <v>#REF!</v>
      </c>
      <c r="AA5" s="46" t="e">
        <f t="shared" ref="AA5:AA11" si="1">(X5-U5)*T5</f>
        <v>#REF!</v>
      </c>
      <c r="AB5" s="46" t="e">
        <f>'A区 '!#REF!</f>
        <v>#REF!</v>
      </c>
      <c r="AC5" s="46">
        <f>'A区 '!E317</f>
        <v>21823.06</v>
      </c>
      <c r="AD5" s="46" t="e">
        <f>AB5/AC5</f>
        <v>#REF!</v>
      </c>
      <c r="AE5" s="46">
        <v>8</v>
      </c>
      <c r="AF5" s="46" t="e">
        <f>AD5+AE5</f>
        <v>#REF!</v>
      </c>
      <c r="AG5" s="71" t="e">
        <f>AD5-4</f>
        <v>#REF!</v>
      </c>
      <c r="AH5" s="71">
        <v>8</v>
      </c>
      <c r="AI5" s="71" t="e">
        <f>AG5+AH5</f>
        <v>#REF!</v>
      </c>
      <c r="AJ5" s="46" t="e">
        <f>(AG5-AD5)*AC5</f>
        <v>#REF!</v>
      </c>
    </row>
    <row r="6" s="13" customFormat="1" ht="35.1" customHeight="1" spans="3:36">
      <c r="C6" s="19" t="s">
        <v>19</v>
      </c>
      <c r="D6" s="20">
        <v>82.87</v>
      </c>
      <c r="E6" s="20">
        <v>16</v>
      </c>
      <c r="F6" s="20"/>
      <c r="G6" s="21" t="s">
        <v>601</v>
      </c>
      <c r="H6" s="21"/>
      <c r="I6" s="21"/>
      <c r="J6" s="21"/>
      <c r="K6" s="20">
        <f t="shared" ref="K6:K11" si="2">D6</f>
        <v>82.87</v>
      </c>
      <c r="L6" s="20">
        <f t="shared" ref="L6:L11" si="3">K6*1.05</f>
        <v>87.01</v>
      </c>
      <c r="M6" s="20" t="e">
        <f>B区!#REF!</f>
        <v>#REF!</v>
      </c>
      <c r="N6" s="21" t="s">
        <v>602</v>
      </c>
      <c r="O6" s="29" t="e">
        <f>M6-4</f>
        <v>#REF!</v>
      </c>
      <c r="P6" s="30" t="e">
        <f>O6*1.05</f>
        <v>#REF!</v>
      </c>
      <c r="Q6" s="44"/>
      <c r="R6" s="45" t="s">
        <v>19</v>
      </c>
      <c r="S6" s="46">
        <f>B区!E60</f>
        <v>0</v>
      </c>
      <c r="T6" s="46">
        <f>B区!C60</f>
        <v>0</v>
      </c>
      <c r="U6" s="46" t="e">
        <f t="shared" si="0"/>
        <v>#DIV/0!</v>
      </c>
      <c r="V6" s="46">
        <v>16</v>
      </c>
      <c r="W6" s="46" t="e">
        <f t="shared" ref="W6:W11" si="4">U6+V6</f>
        <v>#DIV/0!</v>
      </c>
      <c r="X6" s="46" t="e">
        <f>U6</f>
        <v>#DIV/0!</v>
      </c>
      <c r="Y6" s="46">
        <v>16</v>
      </c>
      <c r="Z6" s="46" t="e">
        <f t="shared" ref="Z6:Z11" si="5">X6+Y6</f>
        <v>#DIV/0!</v>
      </c>
      <c r="AA6" s="46" t="e">
        <f t="shared" si="1"/>
        <v>#DIV/0!</v>
      </c>
      <c r="AB6" s="46" t="e">
        <f>B区!#REF!</f>
        <v>#REF!</v>
      </c>
      <c r="AC6" s="46">
        <v>5847</v>
      </c>
      <c r="AD6" s="46" t="e">
        <f>AB6/AC6</f>
        <v>#REF!</v>
      </c>
      <c r="AE6" s="46">
        <v>8</v>
      </c>
      <c r="AF6" s="46" t="e">
        <f>AD6+AE6</f>
        <v>#REF!</v>
      </c>
      <c r="AG6" s="71" t="e">
        <f>AD6-4</f>
        <v>#REF!</v>
      </c>
      <c r="AH6" s="71">
        <v>8</v>
      </c>
      <c r="AI6" s="71" t="e">
        <f>AG6+AH6</f>
        <v>#REF!</v>
      </c>
      <c r="AJ6" s="46" t="e">
        <f>(AG6-AD6)*AC6</f>
        <v>#REF!</v>
      </c>
    </row>
    <row r="7" s="13" customFormat="1" ht="35.1" customHeight="1" spans="3:36">
      <c r="C7" s="19" t="s">
        <v>27</v>
      </c>
      <c r="D7" s="20" t="e">
        <f>C区!#REF!</f>
        <v>#REF!</v>
      </c>
      <c r="E7" s="20">
        <v>16</v>
      </c>
      <c r="F7" s="20"/>
      <c r="G7" s="21" t="s">
        <v>603</v>
      </c>
      <c r="H7" s="21"/>
      <c r="I7" s="21"/>
      <c r="J7" s="21"/>
      <c r="K7" s="20" t="e">
        <f t="shared" si="2"/>
        <v>#REF!</v>
      </c>
      <c r="L7" s="20" t="e">
        <f t="shared" si="3"/>
        <v>#REF!</v>
      </c>
      <c r="M7" s="20">
        <f>C区!G77</f>
        <v>0</v>
      </c>
      <c r="N7" s="21" t="s">
        <v>604</v>
      </c>
      <c r="O7" s="29">
        <f>M7-4</f>
        <v>-4</v>
      </c>
      <c r="P7" s="30">
        <f>O7*1.05</f>
        <v>-4.2</v>
      </c>
      <c r="Q7" s="44"/>
      <c r="R7" s="45" t="s">
        <v>27</v>
      </c>
      <c r="S7" s="46" t="e">
        <f>C区!E73</f>
        <v>#REF!</v>
      </c>
      <c r="T7" s="46">
        <f>C区!C73</f>
        <v>4162.5</v>
      </c>
      <c r="U7" s="46" t="e">
        <f t="shared" si="0"/>
        <v>#REF!</v>
      </c>
      <c r="V7" s="46">
        <v>16</v>
      </c>
      <c r="W7" s="46" t="e">
        <f t="shared" si="4"/>
        <v>#REF!</v>
      </c>
      <c r="X7" s="46" t="e">
        <f>U7</f>
        <v>#REF!</v>
      </c>
      <c r="Y7" s="46">
        <v>16</v>
      </c>
      <c r="Z7" s="46" t="e">
        <f t="shared" si="5"/>
        <v>#REF!</v>
      </c>
      <c r="AA7" s="46" t="e">
        <f t="shared" si="1"/>
        <v>#REF!</v>
      </c>
      <c r="AB7" s="46" t="e">
        <f>C区!#REF!</f>
        <v>#REF!</v>
      </c>
      <c r="AC7" s="46">
        <f>C区!F73</f>
        <v>1400</v>
      </c>
      <c r="AD7" s="46" t="e">
        <f>AB7/AC7</f>
        <v>#REF!</v>
      </c>
      <c r="AE7" s="46">
        <v>8</v>
      </c>
      <c r="AF7" s="46" t="e">
        <f>AD7+AE7</f>
        <v>#REF!</v>
      </c>
      <c r="AG7" s="71" t="e">
        <f>AD7-4</f>
        <v>#REF!</v>
      </c>
      <c r="AH7" s="71">
        <v>8</v>
      </c>
      <c r="AI7" s="71" t="e">
        <f>AG7+AH7</f>
        <v>#REF!</v>
      </c>
      <c r="AJ7" s="46" t="e">
        <f>(AG7-AD7)*AC7</f>
        <v>#REF!</v>
      </c>
    </row>
    <row r="8" s="13" customFormat="1" ht="35.1" customHeight="1" spans="3:36">
      <c r="C8" s="19" t="s">
        <v>29</v>
      </c>
      <c r="D8" s="20" t="e">
        <f>#REF!</f>
        <v>#REF!</v>
      </c>
      <c r="E8" s="20">
        <v>16</v>
      </c>
      <c r="F8" s="20"/>
      <c r="G8" s="21" t="s">
        <v>605</v>
      </c>
      <c r="H8" s="21"/>
      <c r="I8" s="21"/>
      <c r="J8" s="21"/>
      <c r="K8" s="20" t="e">
        <f t="shared" si="2"/>
        <v>#REF!</v>
      </c>
      <c r="L8" s="20" t="e">
        <f t="shared" si="3"/>
        <v>#REF!</v>
      </c>
      <c r="M8" s="20"/>
      <c r="N8" s="20"/>
      <c r="O8" s="20"/>
      <c r="P8" s="1"/>
      <c r="Q8" s="47"/>
      <c r="R8" s="45" t="s">
        <v>29</v>
      </c>
      <c r="S8" s="46" t="e">
        <f>#REF!</f>
        <v>#REF!</v>
      </c>
      <c r="T8" s="48" t="e">
        <f>#REF!</f>
        <v>#REF!</v>
      </c>
      <c r="U8" s="46" t="e">
        <f t="shared" si="0"/>
        <v>#REF!</v>
      </c>
      <c r="V8" s="46">
        <v>16</v>
      </c>
      <c r="W8" s="46" t="e">
        <f t="shared" si="4"/>
        <v>#REF!</v>
      </c>
      <c r="X8" s="46" t="e">
        <f>U8</f>
        <v>#REF!</v>
      </c>
      <c r="Y8" s="46">
        <v>16</v>
      </c>
      <c r="Z8" s="46" t="e">
        <f t="shared" si="5"/>
        <v>#REF!</v>
      </c>
      <c r="AA8" s="46" t="e">
        <f t="shared" si="1"/>
        <v>#REF!</v>
      </c>
      <c r="AB8" s="46"/>
      <c r="AC8" s="46"/>
      <c r="AD8" s="46"/>
      <c r="AE8" s="46"/>
      <c r="AF8" s="46"/>
      <c r="AG8" s="49"/>
      <c r="AH8" s="49"/>
      <c r="AI8" s="49"/>
      <c r="AJ8" s="49"/>
    </row>
    <row r="9" s="13" customFormat="1" ht="35.1" customHeight="1" spans="3:36">
      <c r="C9" s="19" t="s">
        <v>31</v>
      </c>
      <c r="D9" s="20" t="e">
        <f>#REF!</f>
        <v>#REF!</v>
      </c>
      <c r="E9" s="20">
        <v>16</v>
      </c>
      <c r="F9" s="20"/>
      <c r="G9" s="21" t="s">
        <v>606</v>
      </c>
      <c r="H9" s="21"/>
      <c r="I9" s="21"/>
      <c r="J9" s="21"/>
      <c r="K9" s="20" t="e">
        <f t="shared" si="2"/>
        <v>#REF!</v>
      </c>
      <c r="L9" s="20" t="e">
        <f t="shared" si="3"/>
        <v>#REF!</v>
      </c>
      <c r="M9" s="20"/>
      <c r="N9" s="20"/>
      <c r="O9" s="20"/>
      <c r="P9" s="1"/>
      <c r="Q9" s="47"/>
      <c r="R9" s="45" t="s">
        <v>31</v>
      </c>
      <c r="S9" s="46" t="e">
        <f>#REF!</f>
        <v>#REF!</v>
      </c>
      <c r="T9" s="46" t="e">
        <f>#REF!</f>
        <v>#REF!</v>
      </c>
      <c r="U9" s="46" t="e">
        <f t="shared" si="0"/>
        <v>#REF!</v>
      </c>
      <c r="V9" s="46">
        <v>16</v>
      </c>
      <c r="W9" s="46" t="e">
        <f t="shared" si="4"/>
        <v>#REF!</v>
      </c>
      <c r="X9" s="46" t="e">
        <f>U9</f>
        <v>#REF!</v>
      </c>
      <c r="Y9" s="46">
        <v>16</v>
      </c>
      <c r="Z9" s="46" t="e">
        <f t="shared" si="5"/>
        <v>#REF!</v>
      </c>
      <c r="AA9" s="46" t="e">
        <f t="shared" si="1"/>
        <v>#REF!</v>
      </c>
      <c r="AB9" s="46"/>
      <c r="AC9" s="46"/>
      <c r="AD9" s="46"/>
      <c r="AE9" s="46"/>
      <c r="AF9" s="46"/>
      <c r="AG9" s="49"/>
      <c r="AH9" s="49"/>
      <c r="AI9" s="49"/>
      <c r="AJ9" s="49"/>
    </row>
    <row r="10" s="13" customFormat="1" ht="35.1" customHeight="1" spans="3:36">
      <c r="C10" s="19" t="s">
        <v>33</v>
      </c>
      <c r="D10" s="20" t="e">
        <f>P区店面!#REF!</f>
        <v>#REF!</v>
      </c>
      <c r="E10" s="20">
        <v>16</v>
      </c>
      <c r="F10" s="20"/>
      <c r="G10" s="21" t="s">
        <v>607</v>
      </c>
      <c r="H10" s="21"/>
      <c r="I10" s="21"/>
      <c r="J10" s="21"/>
      <c r="K10" s="31" t="e">
        <f>D10+25</f>
        <v>#REF!</v>
      </c>
      <c r="L10" s="20" t="e">
        <f t="shared" si="3"/>
        <v>#REF!</v>
      </c>
      <c r="M10" s="20"/>
      <c r="N10" s="20"/>
      <c r="O10" s="20"/>
      <c r="P10" s="1"/>
      <c r="Q10" s="47"/>
      <c r="R10" s="45" t="s">
        <v>33</v>
      </c>
      <c r="S10" s="46" t="e">
        <f>P区店面!#REF!</f>
        <v>#REF!</v>
      </c>
      <c r="T10" s="46">
        <f>P区店面!C94</f>
        <v>5856</v>
      </c>
      <c r="U10" s="46" t="e">
        <f t="shared" si="0"/>
        <v>#REF!</v>
      </c>
      <c r="V10" s="46">
        <v>16</v>
      </c>
      <c r="W10" s="46" t="e">
        <f t="shared" si="4"/>
        <v>#REF!</v>
      </c>
      <c r="X10" s="46" t="e">
        <f>U10+10</f>
        <v>#REF!</v>
      </c>
      <c r="Y10" s="46">
        <v>16</v>
      </c>
      <c r="Z10" s="46" t="e">
        <f t="shared" si="5"/>
        <v>#REF!</v>
      </c>
      <c r="AA10" s="46" t="e">
        <f t="shared" si="1"/>
        <v>#REF!</v>
      </c>
      <c r="AB10" s="46"/>
      <c r="AC10" s="46"/>
      <c r="AD10" s="46"/>
      <c r="AE10" s="46"/>
      <c r="AF10" s="46"/>
      <c r="AG10" s="49"/>
      <c r="AH10" s="49"/>
      <c r="AI10" s="49"/>
      <c r="AJ10" s="49"/>
    </row>
    <row r="11" s="13" customFormat="1" ht="35.1" customHeight="1" spans="3:36">
      <c r="C11" s="19" t="s">
        <v>36</v>
      </c>
      <c r="D11" s="20" t="e">
        <f>北堤!#REF!</f>
        <v>#REF!</v>
      </c>
      <c r="E11" s="20">
        <v>16</v>
      </c>
      <c r="F11" s="20"/>
      <c r="G11" s="21" t="s">
        <v>608</v>
      </c>
      <c r="H11" s="21"/>
      <c r="I11" s="21"/>
      <c r="J11" s="21"/>
      <c r="K11" s="20" t="e">
        <f t="shared" si="2"/>
        <v>#REF!</v>
      </c>
      <c r="L11" s="20" t="e">
        <f t="shared" si="3"/>
        <v>#REF!</v>
      </c>
      <c r="M11" s="20"/>
      <c r="N11" s="20"/>
      <c r="O11" s="20"/>
      <c r="P11" s="1"/>
      <c r="Q11" s="47"/>
      <c r="R11" s="45" t="s">
        <v>36</v>
      </c>
      <c r="S11" s="46" t="e">
        <f>北堤!#REF!</f>
        <v>#REF!</v>
      </c>
      <c r="T11" s="46">
        <f>北堤!C5</f>
        <v>493</v>
      </c>
      <c r="U11" s="46" t="e">
        <f t="shared" si="0"/>
        <v>#REF!</v>
      </c>
      <c r="V11" s="46">
        <v>16</v>
      </c>
      <c r="W11" s="46" t="e">
        <f t="shared" si="4"/>
        <v>#REF!</v>
      </c>
      <c r="X11" s="46" t="e">
        <f>U11</f>
        <v>#REF!</v>
      </c>
      <c r="Y11" s="46">
        <v>16</v>
      </c>
      <c r="Z11" s="46" t="e">
        <f t="shared" si="5"/>
        <v>#REF!</v>
      </c>
      <c r="AA11" s="46" t="e">
        <f t="shared" si="1"/>
        <v>#REF!</v>
      </c>
      <c r="AB11" s="46"/>
      <c r="AC11" s="46"/>
      <c r="AD11" s="46"/>
      <c r="AE11" s="46"/>
      <c r="AF11" s="46"/>
      <c r="AG11" s="49"/>
      <c r="AH11" s="49"/>
      <c r="AI11" s="49"/>
      <c r="AJ11" s="49"/>
    </row>
    <row r="12" ht="35.1" customHeight="1" spans="3:36">
      <c r="C12" s="22" t="s">
        <v>609</v>
      </c>
      <c r="D12" s="23"/>
      <c r="E12" s="23"/>
      <c r="F12" s="23"/>
      <c r="G12" s="23"/>
      <c r="H12" s="23"/>
      <c r="I12" s="23"/>
      <c r="J12" s="23"/>
      <c r="K12" s="23"/>
      <c r="L12" s="23"/>
      <c r="M12" s="1">
        <v>18.51</v>
      </c>
      <c r="N12" s="21" t="s">
        <v>610</v>
      </c>
      <c r="O12" s="32">
        <v>15.67</v>
      </c>
      <c r="P12" s="1">
        <v>16.46</v>
      </c>
      <c r="Q12" s="47"/>
      <c r="R12" s="45" t="s">
        <v>609</v>
      </c>
      <c r="S12" s="49">
        <f>AC33</f>
        <v>144185.2035</v>
      </c>
      <c r="T12" s="49"/>
      <c r="U12" s="46"/>
      <c r="V12" s="46"/>
      <c r="W12" s="46"/>
      <c r="X12" s="46"/>
      <c r="Y12" s="46"/>
      <c r="Z12" s="46"/>
      <c r="AA12" s="46"/>
      <c r="AB12" s="65"/>
      <c r="AC12" s="49">
        <f>AB33</f>
        <v>7788.55</v>
      </c>
      <c r="AD12" s="49">
        <v>18.51</v>
      </c>
      <c r="AE12" s="66" t="s">
        <v>667</v>
      </c>
      <c r="AF12" s="66">
        <v>19.67</v>
      </c>
      <c r="AG12" s="71">
        <v>15.67</v>
      </c>
      <c r="AH12" s="71">
        <v>4</v>
      </c>
      <c r="AI12" s="71">
        <f>AG12+AH12</f>
        <v>19.67</v>
      </c>
      <c r="AJ12" s="46">
        <v>0</v>
      </c>
    </row>
    <row r="13" spans="19:32">
      <c r="S13" s="50" t="e">
        <f>SUM(S5:S12)</f>
        <v>#REF!</v>
      </c>
      <c r="T13" s="51" t="e">
        <f>SUM(T5:T12)</f>
        <v>#REF!</v>
      </c>
      <c r="U13" s="52" t="e">
        <f>S13/T13</f>
        <v>#REF!</v>
      </c>
      <c r="V13" s="52"/>
      <c r="W13" s="52"/>
      <c r="X13" s="52"/>
      <c r="Y13" s="52"/>
      <c r="Z13" s="52"/>
      <c r="AA13" s="52"/>
      <c r="AB13" s="50" t="e">
        <f>SUM(AB5:AB11)</f>
        <v>#REF!</v>
      </c>
      <c r="AC13" s="51">
        <f>SUM(AC5:AC11)</f>
        <v>29070.06</v>
      </c>
      <c r="AD13" s="67" t="e">
        <f>AB13/AC13</f>
        <v>#REF!</v>
      </c>
      <c r="AE13" s="68"/>
      <c r="AF13" s="68"/>
    </row>
    <row r="14" spans="19:32"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57"/>
      <c r="AF14" s="57"/>
    </row>
    <row r="15" spans="19:32">
      <c r="S15" s="23"/>
      <c r="T15" s="23"/>
      <c r="U15" s="23"/>
      <c r="V15" s="23"/>
      <c r="W15" s="23"/>
      <c r="X15" s="23"/>
      <c r="Y15" s="23"/>
      <c r="Z15" s="23"/>
      <c r="AA15" s="23"/>
      <c r="AB15" s="69" t="e">
        <f>T13+AC13</f>
        <v>#REF!</v>
      </c>
      <c r="AC15" s="23"/>
      <c r="AD15" s="23"/>
      <c r="AE15" s="57"/>
      <c r="AF15" s="57"/>
    </row>
    <row r="16" spans="19:32">
      <c r="S16" s="53" t="e">
        <f>S13-S12</f>
        <v>#REF!</v>
      </c>
      <c r="T16" s="53" t="e">
        <f>T13-T12</f>
        <v>#REF!</v>
      </c>
      <c r="U16" s="54" t="e">
        <f>S16/T16</f>
        <v>#REF!</v>
      </c>
      <c r="V16" s="54"/>
      <c r="W16" s="54"/>
      <c r="X16" s="54"/>
      <c r="Y16" s="54"/>
      <c r="Z16" s="54"/>
      <c r="AA16" s="54"/>
      <c r="AB16" s="23"/>
      <c r="AC16" s="23"/>
      <c r="AD16" s="23"/>
      <c r="AE16" s="57"/>
      <c r="AF16" s="57"/>
    </row>
    <row r="17" ht="37.5" spans="3:36">
      <c r="C17" s="24" t="s">
        <v>41</v>
      </c>
      <c r="D17" s="24" t="s">
        <v>611</v>
      </c>
      <c r="E17" s="24"/>
      <c r="F17" s="24"/>
      <c r="G17" s="24"/>
      <c r="H17" s="24"/>
      <c r="I17" s="24"/>
      <c r="J17" s="24"/>
      <c r="K17" s="24" t="s">
        <v>612</v>
      </c>
      <c r="L17" s="24" t="s">
        <v>613</v>
      </c>
      <c r="M17" s="24" t="s">
        <v>614</v>
      </c>
      <c r="N17" s="24"/>
      <c r="O17" s="24" t="s">
        <v>615</v>
      </c>
      <c r="P17" s="33" t="s">
        <v>7</v>
      </c>
      <c r="Q17" s="55"/>
      <c r="AA17" s="70" t="e">
        <f>AA10+AJ17</f>
        <v>#REF!</v>
      </c>
      <c r="AJ17" t="e">
        <f>SUM(AJ5:AJ16)</f>
        <v>#REF!</v>
      </c>
    </row>
    <row r="18" spans="3:17">
      <c r="C18" s="25">
        <v>1</v>
      </c>
      <c r="D18" s="20" t="s">
        <v>616</v>
      </c>
      <c r="E18" s="20"/>
      <c r="F18" s="20"/>
      <c r="G18" s="20"/>
      <c r="H18" s="20"/>
      <c r="I18" s="20"/>
      <c r="J18" s="20"/>
      <c r="K18" s="20">
        <v>68.605</v>
      </c>
      <c r="L18" s="34">
        <v>46583</v>
      </c>
      <c r="M18" s="20">
        <v>86.52</v>
      </c>
      <c r="N18" s="20"/>
      <c r="O18" s="20"/>
      <c r="P18" s="20" t="s">
        <v>617</v>
      </c>
      <c r="Q18" s="56"/>
    </row>
    <row r="19" spans="3:17">
      <c r="C19" s="25">
        <v>2</v>
      </c>
      <c r="D19" s="20" t="s">
        <v>618</v>
      </c>
      <c r="E19" s="20"/>
      <c r="F19" s="20"/>
      <c r="G19" s="20"/>
      <c r="H19" s="20"/>
      <c r="I19" s="20"/>
      <c r="J19" s="20"/>
      <c r="K19" s="20">
        <v>54</v>
      </c>
      <c r="L19" s="34">
        <v>46873</v>
      </c>
      <c r="M19" s="20">
        <v>199.5</v>
      </c>
      <c r="N19" s="20"/>
      <c r="O19" s="20"/>
      <c r="P19" s="35" t="s">
        <v>617</v>
      </c>
      <c r="Q19" s="36"/>
    </row>
    <row r="20" spans="3:27">
      <c r="C20" s="25">
        <v>3</v>
      </c>
      <c r="D20" s="20" t="s">
        <v>619</v>
      </c>
      <c r="E20" s="20"/>
      <c r="F20" s="20"/>
      <c r="G20" s="20"/>
      <c r="H20" s="20"/>
      <c r="I20" s="20"/>
      <c r="J20" s="20"/>
      <c r="K20" s="20">
        <v>250</v>
      </c>
      <c r="L20" s="34">
        <v>46660</v>
      </c>
      <c r="M20" s="20">
        <v>97.24</v>
      </c>
      <c r="N20" s="20"/>
      <c r="O20" s="20"/>
      <c r="P20" s="20" t="s">
        <v>620</v>
      </c>
      <c r="Q20" s="56"/>
      <c r="R20" s="57"/>
      <c r="AA20" t="e">
        <f>AA17*12</f>
        <v>#REF!</v>
      </c>
    </row>
    <row r="21" spans="3:19">
      <c r="C21" s="25">
        <v>4</v>
      </c>
      <c r="D21" s="20" t="s">
        <v>621</v>
      </c>
      <c r="E21" s="20"/>
      <c r="F21" s="20"/>
      <c r="G21" s="20"/>
      <c r="H21" s="20"/>
      <c r="I21" s="20"/>
      <c r="J21" s="20"/>
      <c r="K21" s="20">
        <v>53</v>
      </c>
      <c r="L21" s="34">
        <v>46630</v>
      </c>
      <c r="M21" s="35">
        <v>47.25</v>
      </c>
      <c r="N21" s="36"/>
      <c r="P21" s="35" t="s">
        <v>617</v>
      </c>
      <c r="Q21" s="36"/>
      <c r="R21" s="58"/>
      <c r="S21" s="59"/>
    </row>
    <row r="22" spans="3:19">
      <c r="C22" s="25">
        <v>5</v>
      </c>
      <c r="D22" s="20" t="s">
        <v>622</v>
      </c>
      <c r="E22" s="20"/>
      <c r="F22" s="20"/>
      <c r="G22" s="20"/>
      <c r="H22" s="20"/>
      <c r="I22" s="20"/>
      <c r="J22" s="20"/>
      <c r="K22" s="20">
        <v>300</v>
      </c>
      <c r="L22" s="34">
        <v>46996</v>
      </c>
      <c r="M22" s="20">
        <v>10</v>
      </c>
      <c r="N22" s="20"/>
      <c r="O22" s="20"/>
      <c r="P22" s="20" t="s">
        <v>623</v>
      </c>
      <c r="Q22" s="56"/>
      <c r="R22" s="58"/>
      <c r="S22" s="59"/>
    </row>
    <row r="23" spans="3:36">
      <c r="C23" s="25">
        <v>6</v>
      </c>
      <c r="D23" s="26" t="s">
        <v>624</v>
      </c>
      <c r="E23" s="26"/>
      <c r="F23" s="26"/>
      <c r="G23" s="26"/>
      <c r="H23" s="26"/>
      <c r="I23" s="26"/>
      <c r="J23" s="26"/>
      <c r="K23" s="26">
        <v>4326.55</v>
      </c>
      <c r="L23" s="37">
        <v>46356</v>
      </c>
      <c r="M23" s="26">
        <v>19.97</v>
      </c>
      <c r="N23" s="26"/>
      <c r="O23" s="26"/>
      <c r="P23" s="26" t="s">
        <v>625</v>
      </c>
      <c r="Q23" s="60"/>
      <c r="R23" s="61"/>
      <c r="S23" s="59">
        <v>19.97</v>
      </c>
      <c r="T23" s="62">
        <f>0.56+0.84</f>
        <v>1.4</v>
      </c>
      <c r="U23">
        <f t="shared" ref="U23:U32" si="6">T23+S23-AB23</f>
        <v>17.37</v>
      </c>
      <c r="AB23">
        <v>4</v>
      </c>
      <c r="AC23">
        <f t="shared" ref="AC23:AC32" si="7">K23*M23</f>
        <v>86401.2035</v>
      </c>
      <c r="AD23">
        <f t="shared" ref="AD23:AD32" si="8">U23*K23</f>
        <v>75152.1735</v>
      </c>
      <c r="AG23">
        <f>U23*1.05</f>
        <v>18.2385</v>
      </c>
      <c r="AJ23">
        <f t="shared" ref="AJ23:AJ32" si="9">K23*AG23</f>
        <v>78909.782175</v>
      </c>
    </row>
    <row r="24" spans="3:36">
      <c r="C24" s="25">
        <v>7</v>
      </c>
      <c r="D24" s="26" t="s">
        <v>626</v>
      </c>
      <c r="E24" s="26"/>
      <c r="F24" s="26"/>
      <c r="G24" s="26"/>
      <c r="H24" s="26"/>
      <c r="I24" s="26"/>
      <c r="J24" s="26"/>
      <c r="K24" s="26">
        <v>2074</v>
      </c>
      <c r="L24" s="38">
        <v>46752</v>
      </c>
      <c r="M24" s="26">
        <v>15</v>
      </c>
      <c r="N24" s="26"/>
      <c r="O24" s="26"/>
      <c r="P24" s="26" t="s">
        <v>627</v>
      </c>
      <c r="Q24" s="60"/>
      <c r="R24" s="61"/>
      <c r="S24" s="26">
        <v>15</v>
      </c>
      <c r="T24">
        <v>0</v>
      </c>
      <c r="U24">
        <f t="shared" si="6"/>
        <v>11</v>
      </c>
      <c r="AB24">
        <v>4</v>
      </c>
      <c r="AC24">
        <f t="shared" si="7"/>
        <v>31110</v>
      </c>
      <c r="AD24">
        <f t="shared" si="8"/>
        <v>22814</v>
      </c>
      <c r="AG24">
        <f t="shared" ref="AG24:AG32" si="10">U24*1.05</f>
        <v>11.55</v>
      </c>
      <c r="AJ24">
        <f t="shared" si="9"/>
        <v>23954.7</v>
      </c>
    </row>
    <row r="25" spans="3:36">
      <c r="C25" s="25">
        <v>8</v>
      </c>
      <c r="D25" s="26" t="s">
        <v>628</v>
      </c>
      <c r="E25" s="26"/>
      <c r="F25" s="26"/>
      <c r="G25" s="26"/>
      <c r="H25" s="26"/>
      <c r="I25" s="26"/>
      <c r="J25" s="26"/>
      <c r="K25" s="26">
        <v>186</v>
      </c>
      <c r="L25" s="37">
        <v>46326</v>
      </c>
      <c r="M25" s="26">
        <v>20</v>
      </c>
      <c r="N25" s="26"/>
      <c r="O25" s="26"/>
      <c r="P25" s="26" t="s">
        <v>627</v>
      </c>
      <c r="Q25" s="60"/>
      <c r="R25" s="61"/>
      <c r="S25" s="26">
        <v>20</v>
      </c>
      <c r="T25">
        <v>0</v>
      </c>
      <c r="U25">
        <f t="shared" si="6"/>
        <v>16</v>
      </c>
      <c r="AB25">
        <v>4</v>
      </c>
      <c r="AC25">
        <f t="shared" si="7"/>
        <v>3720</v>
      </c>
      <c r="AD25">
        <f t="shared" si="8"/>
        <v>2976</v>
      </c>
      <c r="AG25">
        <f t="shared" si="10"/>
        <v>16.8</v>
      </c>
      <c r="AJ25">
        <f t="shared" si="9"/>
        <v>3124.8</v>
      </c>
    </row>
    <row r="26" spans="3:36">
      <c r="C26" s="25">
        <v>9</v>
      </c>
      <c r="D26" s="26" t="s">
        <v>629</v>
      </c>
      <c r="E26" s="26"/>
      <c r="F26" s="26"/>
      <c r="G26" s="26"/>
      <c r="H26" s="26"/>
      <c r="I26" s="26"/>
      <c r="J26" s="26"/>
      <c r="K26" s="26">
        <v>190</v>
      </c>
      <c r="L26" s="37">
        <v>46326</v>
      </c>
      <c r="M26" s="26">
        <v>20</v>
      </c>
      <c r="N26" s="26"/>
      <c r="O26" s="26"/>
      <c r="P26" s="26" t="s">
        <v>627</v>
      </c>
      <c r="Q26" s="60"/>
      <c r="R26" s="61"/>
      <c r="S26" s="26">
        <v>20</v>
      </c>
      <c r="T26">
        <v>0</v>
      </c>
      <c r="U26">
        <f t="shared" si="6"/>
        <v>16</v>
      </c>
      <c r="AB26">
        <v>4</v>
      </c>
      <c r="AC26">
        <f t="shared" si="7"/>
        <v>3800</v>
      </c>
      <c r="AD26">
        <f t="shared" si="8"/>
        <v>3040</v>
      </c>
      <c r="AG26">
        <f t="shared" si="10"/>
        <v>16.8</v>
      </c>
      <c r="AJ26">
        <f t="shared" si="9"/>
        <v>3192</v>
      </c>
    </row>
    <row r="27" spans="3:36">
      <c r="C27" s="25">
        <v>10</v>
      </c>
      <c r="D27" s="26" t="s">
        <v>630</v>
      </c>
      <c r="E27" s="26"/>
      <c r="F27" s="26"/>
      <c r="G27" s="26"/>
      <c r="H27" s="26"/>
      <c r="I27" s="26"/>
      <c r="J27" s="26"/>
      <c r="K27" s="26">
        <v>186</v>
      </c>
      <c r="L27" s="38">
        <v>47238</v>
      </c>
      <c r="M27" s="26">
        <v>18</v>
      </c>
      <c r="N27" s="26"/>
      <c r="O27" s="26"/>
      <c r="P27" s="26" t="s">
        <v>631</v>
      </c>
      <c r="Q27" s="60"/>
      <c r="R27" s="61"/>
      <c r="S27" s="26">
        <v>18</v>
      </c>
      <c r="T27">
        <v>8</v>
      </c>
      <c r="U27">
        <f t="shared" si="6"/>
        <v>22</v>
      </c>
      <c r="AB27">
        <v>4</v>
      </c>
      <c r="AC27">
        <f t="shared" si="7"/>
        <v>3348</v>
      </c>
      <c r="AD27">
        <f t="shared" si="8"/>
        <v>4092</v>
      </c>
      <c r="AG27">
        <f t="shared" si="10"/>
        <v>23.1</v>
      </c>
      <c r="AJ27">
        <f t="shared" si="9"/>
        <v>4296.6</v>
      </c>
    </row>
    <row r="28" spans="3:36">
      <c r="C28" s="25">
        <v>11</v>
      </c>
      <c r="D28" s="26" t="s">
        <v>632</v>
      </c>
      <c r="E28" s="26"/>
      <c r="F28" s="26"/>
      <c r="G28" s="26"/>
      <c r="H28" s="26"/>
      <c r="I28" s="26"/>
      <c r="J28" s="26"/>
      <c r="K28" s="26">
        <v>186</v>
      </c>
      <c r="L28" s="38">
        <v>46691</v>
      </c>
      <c r="M28" s="26">
        <v>14</v>
      </c>
      <c r="N28" s="26"/>
      <c r="O28" s="26"/>
      <c r="P28" s="26" t="s">
        <v>631</v>
      </c>
      <c r="Q28" s="60"/>
      <c r="R28" s="61"/>
      <c r="S28" s="26">
        <v>14</v>
      </c>
      <c r="T28">
        <v>8</v>
      </c>
      <c r="U28">
        <f t="shared" si="6"/>
        <v>18</v>
      </c>
      <c r="AB28">
        <v>4</v>
      </c>
      <c r="AC28">
        <f t="shared" si="7"/>
        <v>2604</v>
      </c>
      <c r="AD28">
        <f t="shared" si="8"/>
        <v>3348</v>
      </c>
      <c r="AG28">
        <f t="shared" si="10"/>
        <v>18.9</v>
      </c>
      <c r="AJ28">
        <f t="shared" si="9"/>
        <v>3515.4</v>
      </c>
    </row>
    <row r="29" spans="3:36">
      <c r="C29" s="25">
        <v>12</v>
      </c>
      <c r="D29" s="26" t="s">
        <v>633</v>
      </c>
      <c r="E29" s="26"/>
      <c r="F29" s="26"/>
      <c r="G29" s="26"/>
      <c r="H29" s="26"/>
      <c r="I29" s="26"/>
      <c r="J29" s="26"/>
      <c r="K29" s="26">
        <v>252</v>
      </c>
      <c r="L29" s="37">
        <v>46326</v>
      </c>
      <c r="M29" s="26">
        <v>20</v>
      </c>
      <c r="N29" s="26"/>
      <c r="O29" s="26"/>
      <c r="P29" s="26" t="s">
        <v>627</v>
      </c>
      <c r="Q29" s="60"/>
      <c r="R29" s="61"/>
      <c r="S29" s="26">
        <v>20</v>
      </c>
      <c r="T29">
        <v>0</v>
      </c>
      <c r="U29">
        <f t="shared" si="6"/>
        <v>16</v>
      </c>
      <c r="AB29">
        <v>4</v>
      </c>
      <c r="AC29">
        <f t="shared" si="7"/>
        <v>5040</v>
      </c>
      <c r="AD29">
        <f t="shared" si="8"/>
        <v>4032</v>
      </c>
      <c r="AG29">
        <f t="shared" si="10"/>
        <v>16.8</v>
      </c>
      <c r="AJ29">
        <f t="shared" si="9"/>
        <v>4233.6</v>
      </c>
    </row>
    <row r="30" spans="3:36">
      <c r="C30" s="25">
        <v>13</v>
      </c>
      <c r="D30" s="26" t="s">
        <v>634</v>
      </c>
      <c r="E30" s="26"/>
      <c r="F30" s="26"/>
      <c r="G30" s="26"/>
      <c r="H30" s="26"/>
      <c r="I30" s="26"/>
      <c r="J30" s="26"/>
      <c r="K30" s="26">
        <v>187</v>
      </c>
      <c r="L30" s="37">
        <v>46326</v>
      </c>
      <c r="M30" s="26">
        <v>20</v>
      </c>
      <c r="N30" s="26"/>
      <c r="O30" s="26"/>
      <c r="P30" s="26" t="s">
        <v>627</v>
      </c>
      <c r="Q30" s="60"/>
      <c r="R30" s="61"/>
      <c r="S30" s="26">
        <v>20</v>
      </c>
      <c r="T30">
        <v>0</v>
      </c>
      <c r="U30">
        <f t="shared" si="6"/>
        <v>16</v>
      </c>
      <c r="AB30">
        <v>4</v>
      </c>
      <c r="AC30">
        <f t="shared" si="7"/>
        <v>3740</v>
      </c>
      <c r="AD30">
        <f t="shared" si="8"/>
        <v>2992</v>
      </c>
      <c r="AG30">
        <f t="shared" si="10"/>
        <v>16.8</v>
      </c>
      <c r="AJ30">
        <f t="shared" si="9"/>
        <v>3141.6</v>
      </c>
    </row>
    <row r="31" spans="3:36">
      <c r="C31" s="25">
        <v>14</v>
      </c>
      <c r="D31" s="26" t="s">
        <v>635</v>
      </c>
      <c r="E31" s="26"/>
      <c r="F31" s="26"/>
      <c r="G31" s="26"/>
      <c r="H31" s="26"/>
      <c r="I31" s="26"/>
      <c r="J31" s="26"/>
      <c r="K31" s="26">
        <v>150</v>
      </c>
      <c r="L31" s="37">
        <v>46326</v>
      </c>
      <c r="M31" s="26">
        <v>22</v>
      </c>
      <c r="N31" s="26"/>
      <c r="O31" s="26"/>
      <c r="P31" s="26" t="s">
        <v>627</v>
      </c>
      <c r="Q31" s="60"/>
      <c r="R31" s="61"/>
      <c r="S31" s="26">
        <v>22</v>
      </c>
      <c r="T31">
        <v>0</v>
      </c>
      <c r="U31">
        <f t="shared" si="6"/>
        <v>18</v>
      </c>
      <c r="AB31">
        <v>4</v>
      </c>
      <c r="AC31">
        <f t="shared" si="7"/>
        <v>3300</v>
      </c>
      <c r="AD31">
        <f t="shared" si="8"/>
        <v>2700</v>
      </c>
      <c r="AG31">
        <f t="shared" si="10"/>
        <v>18.9</v>
      </c>
      <c r="AJ31">
        <f t="shared" si="9"/>
        <v>2835</v>
      </c>
    </row>
    <row r="32" spans="3:36">
      <c r="C32" s="25">
        <v>15</v>
      </c>
      <c r="D32" s="26" t="s">
        <v>636</v>
      </c>
      <c r="E32" s="26"/>
      <c r="F32" s="26"/>
      <c r="G32" s="26"/>
      <c r="H32" s="26"/>
      <c r="I32" s="26"/>
      <c r="J32" s="26"/>
      <c r="K32" s="26">
        <v>51</v>
      </c>
      <c r="L32" s="37">
        <v>46326</v>
      </c>
      <c r="M32" s="26">
        <v>22</v>
      </c>
      <c r="N32" s="26"/>
      <c r="O32" s="26"/>
      <c r="P32" s="26" t="s">
        <v>627</v>
      </c>
      <c r="Q32" s="60"/>
      <c r="R32" s="61"/>
      <c r="S32" s="26">
        <v>22</v>
      </c>
      <c r="T32">
        <v>0</v>
      </c>
      <c r="U32">
        <f t="shared" si="6"/>
        <v>18</v>
      </c>
      <c r="AB32">
        <v>4</v>
      </c>
      <c r="AC32">
        <f t="shared" si="7"/>
        <v>1122</v>
      </c>
      <c r="AD32">
        <f t="shared" si="8"/>
        <v>918</v>
      </c>
      <c r="AG32">
        <f t="shared" si="10"/>
        <v>18.9</v>
      </c>
      <c r="AJ32">
        <f t="shared" si="9"/>
        <v>963.9</v>
      </c>
    </row>
    <row r="33" spans="3:36">
      <c r="C33" s="25">
        <v>16</v>
      </c>
      <c r="D33" s="20" t="s">
        <v>637</v>
      </c>
      <c r="E33" s="20"/>
      <c r="F33" s="20"/>
      <c r="G33" s="20"/>
      <c r="H33" s="20"/>
      <c r="I33" s="20"/>
      <c r="J33" s="20"/>
      <c r="K33" s="20">
        <v>32</v>
      </c>
      <c r="L33" s="34">
        <v>46538</v>
      </c>
      <c r="M33" s="20">
        <v>81.11</v>
      </c>
      <c r="N33" s="20"/>
      <c r="O33" s="20"/>
      <c r="P33" s="20" t="s">
        <v>617</v>
      </c>
      <c r="Q33" s="56"/>
      <c r="R33" s="63"/>
      <c r="S33" s="59"/>
      <c r="AB33">
        <v>7788.55</v>
      </c>
      <c r="AC33">
        <f>SUM(AC23:AC32)</f>
        <v>144185.2035</v>
      </c>
      <c r="AJ33">
        <f>SUM(AJ23:AJ32)</f>
        <v>128167.382175</v>
      </c>
    </row>
    <row r="34" spans="3:30">
      <c r="C34" s="25">
        <v>17</v>
      </c>
      <c r="D34" s="20" t="s">
        <v>638</v>
      </c>
      <c r="E34" s="20"/>
      <c r="F34" s="20"/>
      <c r="G34" s="20"/>
      <c r="H34" s="20"/>
      <c r="I34" s="20"/>
      <c r="J34" s="20"/>
      <c r="K34" s="20">
        <v>126</v>
      </c>
      <c r="L34" s="34">
        <v>46599</v>
      </c>
      <c r="M34" s="20">
        <v>75.71</v>
      </c>
      <c r="N34" s="20"/>
      <c r="O34" s="20"/>
      <c r="P34" s="20" t="s">
        <v>617</v>
      </c>
      <c r="Q34" s="56"/>
      <c r="R34" s="63"/>
      <c r="S34" s="59"/>
      <c r="AC34">
        <f>AC33/AB33</f>
        <v>18.5124578387505</v>
      </c>
      <c r="AD34">
        <f>SUM(AD23:AD32)</f>
        <v>122064.1735</v>
      </c>
    </row>
    <row r="35" spans="3:36">
      <c r="C35" s="25">
        <v>18</v>
      </c>
      <c r="D35" s="20" t="s">
        <v>639</v>
      </c>
      <c r="E35" s="20"/>
      <c r="F35" s="20"/>
      <c r="G35" s="20"/>
      <c r="H35" s="20"/>
      <c r="I35" s="20"/>
      <c r="J35" s="20"/>
      <c r="K35" s="20">
        <v>18</v>
      </c>
      <c r="L35" s="34">
        <v>46752</v>
      </c>
      <c r="M35" s="20">
        <v>87.15</v>
      </c>
      <c r="N35" s="20"/>
      <c r="O35" s="20"/>
      <c r="P35" s="20" t="s">
        <v>617</v>
      </c>
      <c r="Q35" s="56"/>
      <c r="R35" s="59"/>
      <c r="S35" s="59"/>
      <c r="AC35">
        <f>AD34/AB33</f>
        <v>15.6722590854524</v>
      </c>
      <c r="AJ35">
        <f>AJ33/AB33</f>
        <v>16.455872039725</v>
      </c>
    </row>
    <row r="36" spans="3:29">
      <c r="C36" s="25">
        <v>19</v>
      </c>
      <c r="D36" s="20" t="s">
        <v>584</v>
      </c>
      <c r="E36" s="20"/>
      <c r="F36" s="20"/>
      <c r="G36" s="20"/>
      <c r="H36" s="20"/>
      <c r="I36" s="20"/>
      <c r="J36" s="20"/>
      <c r="K36" s="20">
        <v>54</v>
      </c>
      <c r="L36" s="34">
        <v>46752</v>
      </c>
      <c r="M36" s="20">
        <v>87.15</v>
      </c>
      <c r="N36" s="20"/>
      <c r="O36" s="20"/>
      <c r="P36" s="20" t="s">
        <v>617</v>
      </c>
      <c r="Q36" s="56"/>
      <c r="R36" s="59"/>
      <c r="S36" s="59"/>
      <c r="AC36">
        <f>AC35*1.05</f>
        <v>16.455872039725</v>
      </c>
    </row>
    <row r="37" spans="3:19">
      <c r="C37" s="25">
        <v>20</v>
      </c>
      <c r="D37" s="26" t="s">
        <v>640</v>
      </c>
      <c r="E37" s="26"/>
      <c r="F37" s="26"/>
      <c r="G37" s="26"/>
      <c r="H37" s="26"/>
      <c r="I37" s="26"/>
      <c r="J37" s="26"/>
      <c r="K37" s="26">
        <v>390</v>
      </c>
      <c r="L37" s="38">
        <v>47208</v>
      </c>
      <c r="M37" s="20">
        <v>71.66</v>
      </c>
      <c r="N37" s="20"/>
      <c r="O37" s="20"/>
      <c r="P37" s="20" t="s">
        <v>617</v>
      </c>
      <c r="Q37" s="56"/>
      <c r="R37" s="59"/>
      <c r="S37" s="59"/>
    </row>
    <row r="38" spans="3:19">
      <c r="C38" s="25">
        <v>21</v>
      </c>
      <c r="D38" s="26" t="s">
        <v>641</v>
      </c>
      <c r="E38" s="26"/>
      <c r="F38" s="26"/>
      <c r="G38" s="26"/>
      <c r="H38" s="26"/>
      <c r="I38" s="26"/>
      <c r="J38" s="26"/>
      <c r="K38" s="26">
        <v>210</v>
      </c>
      <c r="L38" s="38">
        <v>46507</v>
      </c>
      <c r="M38" s="20">
        <v>86.52</v>
      </c>
      <c r="N38" s="20"/>
      <c r="O38" s="20"/>
      <c r="P38" s="20" t="s">
        <v>617</v>
      </c>
      <c r="Q38" s="56"/>
      <c r="R38" s="59"/>
      <c r="S38" s="59"/>
    </row>
    <row r="39" spans="3:19">
      <c r="C39" s="25">
        <v>22</v>
      </c>
      <c r="D39" s="26" t="s">
        <v>642</v>
      </c>
      <c r="E39" s="26"/>
      <c r="F39" s="26"/>
      <c r="G39" s="26"/>
      <c r="H39" s="26"/>
      <c r="I39" s="26"/>
      <c r="J39" s="26"/>
      <c r="K39" s="26">
        <v>112</v>
      </c>
      <c r="L39" s="38">
        <v>46873</v>
      </c>
      <c r="M39" s="35">
        <v>86</v>
      </c>
      <c r="N39" s="36"/>
      <c r="P39" s="35" t="s">
        <v>643</v>
      </c>
      <c r="Q39" s="36"/>
      <c r="R39" s="59"/>
      <c r="S39" s="64"/>
    </row>
    <row r="40" spans="3:19">
      <c r="C40" s="25">
        <v>23</v>
      </c>
      <c r="D40" s="26" t="s">
        <v>644</v>
      </c>
      <c r="E40" s="26"/>
      <c r="F40" s="26"/>
      <c r="G40" s="26"/>
      <c r="H40" s="26"/>
      <c r="I40" s="26"/>
      <c r="J40" s="26"/>
      <c r="K40" s="26">
        <v>199.1</v>
      </c>
      <c r="L40" s="38">
        <v>46812</v>
      </c>
      <c r="M40" s="20">
        <v>84.11</v>
      </c>
      <c r="N40" s="20"/>
      <c r="O40" s="20"/>
      <c r="P40" s="20" t="s">
        <v>617</v>
      </c>
      <c r="Q40" s="56"/>
      <c r="R40" s="59"/>
      <c r="S40" s="59"/>
    </row>
    <row r="41" spans="3:19">
      <c r="C41" s="25">
        <v>24</v>
      </c>
      <c r="D41" s="26" t="s">
        <v>645</v>
      </c>
      <c r="E41" s="26"/>
      <c r="F41" s="26"/>
      <c r="G41" s="26"/>
      <c r="H41" s="26"/>
      <c r="I41" s="26"/>
      <c r="J41" s="26"/>
      <c r="K41" s="26">
        <v>169.4</v>
      </c>
      <c r="L41" s="38">
        <v>46812</v>
      </c>
      <c r="M41" s="20">
        <v>84.11</v>
      </c>
      <c r="N41" s="20"/>
      <c r="O41" s="20"/>
      <c r="P41" s="20" t="s">
        <v>617</v>
      </c>
      <c r="Q41" s="56"/>
      <c r="R41" s="59"/>
      <c r="S41" s="59"/>
    </row>
    <row r="42" spans="3:19">
      <c r="C42" s="25">
        <v>25</v>
      </c>
      <c r="D42" s="26" t="s">
        <v>646</v>
      </c>
      <c r="E42" s="26"/>
      <c r="F42" s="26"/>
      <c r="G42" s="26"/>
      <c r="H42" s="26"/>
      <c r="I42" s="26"/>
      <c r="J42" s="26"/>
      <c r="K42" s="26">
        <v>199.1</v>
      </c>
      <c r="L42" s="38">
        <v>46812</v>
      </c>
      <c r="M42" s="20">
        <v>84.11</v>
      </c>
      <c r="N42" s="20"/>
      <c r="O42" s="20"/>
      <c r="P42" s="20" t="s">
        <v>617</v>
      </c>
      <c r="Q42" s="56"/>
      <c r="R42" s="59"/>
      <c r="S42" s="59"/>
    </row>
    <row r="43" spans="3:19">
      <c r="C43" s="25">
        <v>26</v>
      </c>
      <c r="D43" s="26" t="s">
        <v>647</v>
      </c>
      <c r="E43" s="26"/>
      <c r="F43" s="26"/>
      <c r="G43" s="26"/>
      <c r="H43" s="26"/>
      <c r="I43" s="26"/>
      <c r="J43" s="26"/>
      <c r="K43" s="26">
        <v>199.1</v>
      </c>
      <c r="L43" s="38">
        <v>46812</v>
      </c>
      <c r="M43" s="20">
        <v>84.11</v>
      </c>
      <c r="N43" s="20"/>
      <c r="O43" s="20"/>
      <c r="P43" s="20" t="s">
        <v>617</v>
      </c>
      <c r="Q43" s="56"/>
      <c r="R43" s="59"/>
      <c r="S43" s="59"/>
    </row>
    <row r="44" spans="3:19">
      <c r="C44" s="25">
        <v>27</v>
      </c>
      <c r="D44" s="26" t="s">
        <v>648</v>
      </c>
      <c r="E44" s="26"/>
      <c r="F44" s="26"/>
      <c r="G44" s="26"/>
      <c r="H44" s="26"/>
      <c r="I44" s="26"/>
      <c r="J44" s="26"/>
      <c r="K44" s="26">
        <v>199.1</v>
      </c>
      <c r="L44" s="38">
        <v>46812</v>
      </c>
      <c r="M44" s="20">
        <v>84.11</v>
      </c>
      <c r="N44" s="20"/>
      <c r="O44" s="20"/>
      <c r="P44" s="20" t="s">
        <v>617</v>
      </c>
      <c r="Q44" s="56"/>
      <c r="R44" s="59"/>
      <c r="S44" s="59"/>
    </row>
    <row r="45" spans="3:19">
      <c r="C45" s="25">
        <v>28</v>
      </c>
      <c r="D45" s="26" t="s">
        <v>649</v>
      </c>
      <c r="E45" s="26"/>
      <c r="F45" s="26"/>
      <c r="G45" s="26"/>
      <c r="H45" s="26"/>
      <c r="I45" s="26"/>
      <c r="J45" s="26"/>
      <c r="K45" s="26">
        <v>199.1</v>
      </c>
      <c r="L45" s="38">
        <v>46812</v>
      </c>
      <c r="M45" s="20">
        <v>84.11</v>
      </c>
      <c r="N45" s="20"/>
      <c r="O45" s="20"/>
      <c r="P45" s="20" t="s">
        <v>617</v>
      </c>
      <c r="Q45" s="56"/>
      <c r="R45" s="59"/>
      <c r="S45" s="59"/>
    </row>
    <row r="46" spans="3:19">
      <c r="C46" s="25">
        <v>29</v>
      </c>
      <c r="D46" s="26" t="s">
        <v>650</v>
      </c>
      <c r="E46" s="26"/>
      <c r="F46" s="26"/>
      <c r="G46" s="26"/>
      <c r="H46" s="26"/>
      <c r="I46" s="26"/>
      <c r="J46" s="26"/>
      <c r="K46" s="26">
        <v>188.1</v>
      </c>
      <c r="L46" s="38">
        <v>46812</v>
      </c>
      <c r="M46" s="20">
        <v>84.11</v>
      </c>
      <c r="N46" s="20"/>
      <c r="O46" s="20"/>
      <c r="P46" s="20" t="s">
        <v>617</v>
      </c>
      <c r="Q46" s="56"/>
      <c r="R46" s="59"/>
      <c r="S46" s="59"/>
    </row>
    <row r="47" spans="3:19">
      <c r="C47" s="25">
        <v>30</v>
      </c>
      <c r="D47" s="26" t="s">
        <v>651</v>
      </c>
      <c r="E47" s="26"/>
      <c r="F47" s="26"/>
      <c r="G47" s="26"/>
      <c r="H47" s="26"/>
      <c r="I47" s="26"/>
      <c r="J47" s="26"/>
      <c r="K47" s="26">
        <v>447</v>
      </c>
      <c r="L47" s="38">
        <v>46812</v>
      </c>
      <c r="M47" s="20">
        <v>84</v>
      </c>
      <c r="N47" s="20"/>
      <c r="O47" s="20"/>
      <c r="P47" s="20" t="s">
        <v>617</v>
      </c>
      <c r="Q47" s="56"/>
      <c r="R47" s="59"/>
      <c r="S47" s="59"/>
    </row>
    <row r="48" spans="3:19">
      <c r="C48" s="25">
        <v>31</v>
      </c>
      <c r="D48" s="26" t="s">
        <v>652</v>
      </c>
      <c r="E48" s="26"/>
      <c r="F48" s="26"/>
      <c r="G48" s="26"/>
      <c r="H48" s="26"/>
      <c r="I48" s="26"/>
      <c r="J48" s="26"/>
      <c r="K48" s="26">
        <v>190</v>
      </c>
      <c r="L48" s="38">
        <v>46812</v>
      </c>
      <c r="M48" s="20">
        <v>84</v>
      </c>
      <c r="N48" s="20"/>
      <c r="O48" s="20"/>
      <c r="P48" s="20" t="s">
        <v>617</v>
      </c>
      <c r="Q48" s="56"/>
      <c r="R48" s="59"/>
      <c r="S48" s="59"/>
    </row>
    <row r="49" spans="3:19">
      <c r="C49" s="25">
        <v>32</v>
      </c>
      <c r="D49" s="26" t="s">
        <v>653</v>
      </c>
      <c r="E49" s="26"/>
      <c r="F49" s="26"/>
      <c r="G49" s="26"/>
      <c r="H49" s="26"/>
      <c r="I49" s="26"/>
      <c r="J49" s="26"/>
      <c r="K49" s="26">
        <v>155</v>
      </c>
      <c r="L49" s="38">
        <v>46812</v>
      </c>
      <c r="M49" s="20">
        <v>86.52</v>
      </c>
      <c r="N49" s="20"/>
      <c r="O49" s="20"/>
      <c r="P49" s="20" t="s">
        <v>617</v>
      </c>
      <c r="Q49" s="56"/>
      <c r="R49" s="59"/>
      <c r="S49" s="59"/>
    </row>
    <row r="50" spans="3:19">
      <c r="C50" s="25">
        <v>33</v>
      </c>
      <c r="D50" s="26" t="s">
        <v>654</v>
      </c>
      <c r="E50" s="26"/>
      <c r="F50" s="26"/>
      <c r="G50" s="26"/>
      <c r="H50" s="26"/>
      <c r="I50" s="26"/>
      <c r="J50" s="26"/>
      <c r="K50" s="26">
        <v>200</v>
      </c>
      <c r="L50" s="38">
        <v>46812</v>
      </c>
      <c r="M50" s="20">
        <v>84</v>
      </c>
      <c r="N50" s="20"/>
      <c r="O50" s="20"/>
      <c r="P50" s="20" t="s">
        <v>617</v>
      </c>
      <c r="Q50" s="56"/>
      <c r="R50" s="59"/>
      <c r="S50" s="59"/>
    </row>
    <row r="51" spans="3:19">
      <c r="C51" s="25">
        <v>34</v>
      </c>
      <c r="D51" s="26" t="s">
        <v>655</v>
      </c>
      <c r="E51" s="26"/>
      <c r="F51" s="26"/>
      <c r="G51" s="26"/>
      <c r="H51" s="26"/>
      <c r="I51" s="26"/>
      <c r="J51" s="26"/>
      <c r="K51" s="26">
        <v>224</v>
      </c>
      <c r="L51" s="38">
        <v>46934</v>
      </c>
      <c r="M51" s="20">
        <v>61.49</v>
      </c>
      <c r="N51" s="20"/>
      <c r="O51" s="20"/>
      <c r="P51" s="20" t="s">
        <v>617</v>
      </c>
      <c r="Q51" s="56"/>
      <c r="R51" s="59"/>
      <c r="S51" s="59"/>
    </row>
  </sheetData>
  <mergeCells count="3">
    <mergeCell ref="D3:L3"/>
    <mergeCell ref="M3:P3"/>
    <mergeCell ref="C3:C4"/>
  </mergeCells>
  <pageMargins left="0.7" right="0.7" top="0.75" bottom="0.75" header="0.3" footer="0.3"/>
  <pageSetup paperSize="9" orientation="portrait" horizontalDpi="600" vertic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H10" sqref="H10"/>
    </sheetView>
  </sheetViews>
  <sheetFormatPr defaultColWidth="8.75" defaultRowHeight="14.25" outlineLevelCol="6"/>
  <cols>
    <col min="4" max="4" width="10.5"/>
    <col min="6" max="6" width="10.5"/>
    <col min="7" max="7" width="23.25" customWidth="1"/>
    <col min="9" max="9" width="9.5"/>
  </cols>
  <sheetData>
    <row r="1" spans="1:7">
      <c r="A1" s="1" t="s">
        <v>41</v>
      </c>
      <c r="B1" s="2" t="s">
        <v>668</v>
      </c>
      <c r="C1" s="3"/>
      <c r="D1" s="3"/>
      <c r="E1" s="3"/>
      <c r="F1" s="3"/>
      <c r="G1" s="4"/>
    </row>
    <row r="2" spans="1:7">
      <c r="A2" s="1"/>
      <c r="B2" s="1" t="s">
        <v>1</v>
      </c>
      <c r="C2" s="5" t="s">
        <v>669</v>
      </c>
      <c r="D2" s="6"/>
      <c r="E2" s="5" t="s">
        <v>670</v>
      </c>
      <c r="F2" s="6"/>
      <c r="G2" s="7" t="s">
        <v>671</v>
      </c>
    </row>
    <row r="3" spans="1:7">
      <c r="A3" s="1"/>
      <c r="B3" s="1"/>
      <c r="C3" s="1" t="s">
        <v>672</v>
      </c>
      <c r="D3" s="1" t="s">
        <v>673</v>
      </c>
      <c r="E3" s="1" t="s">
        <v>672</v>
      </c>
      <c r="F3" s="1" t="s">
        <v>673</v>
      </c>
      <c r="G3" s="8"/>
    </row>
    <row r="4" ht="35.1" customHeight="1" spans="1:7">
      <c r="A4" s="1">
        <v>1</v>
      </c>
      <c r="B4" s="1" t="s">
        <v>9</v>
      </c>
      <c r="C4" s="1">
        <v>314</v>
      </c>
      <c r="D4" s="1">
        <v>22418.175</v>
      </c>
      <c r="E4" s="1">
        <v>302</v>
      </c>
      <c r="F4" s="1">
        <v>21823.055</v>
      </c>
      <c r="G4" s="9" t="s">
        <v>674</v>
      </c>
    </row>
    <row r="5" ht="35.1" customHeight="1" spans="1:7">
      <c r="A5" s="1">
        <v>2</v>
      </c>
      <c r="B5" s="1" t="s">
        <v>19</v>
      </c>
      <c r="C5" s="1">
        <v>52</v>
      </c>
      <c r="D5" s="1">
        <v>6221</v>
      </c>
      <c r="E5" s="1">
        <v>47</v>
      </c>
      <c r="F5" s="1">
        <v>5847</v>
      </c>
      <c r="G5" s="9" t="s">
        <v>675</v>
      </c>
    </row>
    <row r="6" ht="35.1" customHeight="1" spans="1:7">
      <c r="A6" s="1">
        <v>3</v>
      </c>
      <c r="B6" s="1" t="s">
        <v>27</v>
      </c>
      <c r="C6" s="1">
        <v>70</v>
      </c>
      <c r="D6" s="1">
        <v>4162.5</v>
      </c>
      <c r="E6" s="1">
        <v>14</v>
      </c>
      <c r="F6" s="1">
        <v>1400</v>
      </c>
      <c r="G6" s="9" t="s">
        <v>676</v>
      </c>
    </row>
    <row r="7" ht="35.1" customHeight="1" spans="1:7">
      <c r="A7" s="1">
        <v>4</v>
      </c>
      <c r="B7" s="1" t="s">
        <v>33</v>
      </c>
      <c r="C7" s="1">
        <v>91</v>
      </c>
      <c r="D7" s="1">
        <v>5856</v>
      </c>
      <c r="E7" s="1"/>
      <c r="F7" s="1"/>
      <c r="G7" s="9" t="s">
        <v>677</v>
      </c>
    </row>
    <row r="8" ht="35.1" customHeight="1" spans="1:7">
      <c r="A8" s="1">
        <v>5</v>
      </c>
      <c r="B8" s="1" t="s">
        <v>36</v>
      </c>
      <c r="C8" s="1">
        <v>2</v>
      </c>
      <c r="D8" s="1">
        <f>445+48</f>
        <v>493</v>
      </c>
      <c r="E8" s="1"/>
      <c r="F8" s="1"/>
      <c r="G8" s="9" t="s">
        <v>674</v>
      </c>
    </row>
    <row r="9" ht="35.1" customHeight="1" spans="1:7">
      <c r="A9" s="10"/>
      <c r="B9" s="11" t="s">
        <v>38</v>
      </c>
      <c r="C9" s="11">
        <f>SUM(C4:C8)</f>
        <v>529</v>
      </c>
      <c r="D9" s="11">
        <f>SUM(D4:D8)</f>
        <v>39150.675</v>
      </c>
      <c r="E9" s="11">
        <f>SUM(E4:E8)</f>
        <v>363</v>
      </c>
      <c r="F9" s="11">
        <f>SUM(F4:F8)</f>
        <v>29070.055</v>
      </c>
      <c r="G9" s="12"/>
    </row>
  </sheetData>
  <mergeCells count="6">
    <mergeCell ref="B1:G1"/>
    <mergeCell ref="C2:D2"/>
    <mergeCell ref="E2:F2"/>
    <mergeCell ref="A1:A3"/>
    <mergeCell ref="B2:B3"/>
    <mergeCell ref="G2:G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���S&��S&��S&�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总表</vt:lpstr>
      <vt:lpstr>评估结果汇总</vt:lpstr>
      <vt:lpstr>A区 </vt:lpstr>
      <vt:lpstr>B区</vt:lpstr>
      <vt:lpstr>C区</vt:lpstr>
      <vt:lpstr>P区店面</vt:lpstr>
      <vt:lpstr>北堤</vt:lpstr>
      <vt:lpstr>Sheet1</vt:lpstr>
      <vt:lpstr>Sheet1 (2)</vt:lpstr>
      <vt:lpstr>Sheet1 (3)</vt:lpstr>
      <vt:lpstr>Sheet1 (4)</vt:lpstr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黄建伟</dc:creator>
  <cp:lastModifiedBy>JYLMD180</cp:lastModifiedBy>
  <dcterms:created xsi:type="dcterms:W3CDTF">1996-12-17T01:32:00Z</dcterms:created>
  <cp:lastPrinted>2026-07-17T08:18:00Z</cp:lastPrinted>
  <dcterms:modified xsi:type="dcterms:W3CDTF">2026-08-11T08:43:53Z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57EA54A086994131AAB3EBA07E6EBDAA_13</vt:lpwstr>
  </property>
  <property fmtid="{D5CDD505-2E9C-101B-9397-08002B2CF9AE}" pid="3" name="KSOProductBuildVer">
    <vt:lpwstr>2052-11.8.2.10912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